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lei Platja\OneDrive - Federacio Catalana de Voleibol\Volei playa\Lliga d'hivern\2021\Barcelona-Novembre\"/>
    </mc:Choice>
  </mc:AlternateContent>
  <bookViews>
    <workbookView xWindow="0" yWindow="0" windowWidth="14760" windowHeight="7080" activeTab="1"/>
  </bookViews>
  <sheets>
    <sheet name="Noies" sheetId="10" r:id="rId1"/>
    <sheet name="Nois" sheetId="13" r:id="rId2"/>
  </sheets>
  <definedNames>
    <definedName name="_xlnm.Print_Area" localSheetId="0">Noies!$D$1:$L$42</definedName>
    <definedName name="_xlnm.Print_Area" localSheetId="1">Nois!$A$1:$J$32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3" l="1"/>
  <c r="D30" i="13"/>
  <c r="C30" i="13"/>
  <c r="G29" i="13"/>
  <c r="D29" i="13"/>
  <c r="C29" i="13"/>
  <c r="G28" i="13"/>
  <c r="D28" i="13"/>
  <c r="C28" i="13"/>
  <c r="M27" i="13"/>
  <c r="L27" i="13"/>
  <c r="K27" i="13"/>
  <c r="G27" i="13"/>
  <c r="D27" i="13"/>
  <c r="C27" i="13"/>
  <c r="M26" i="13"/>
  <c r="L26" i="13"/>
  <c r="K26" i="13"/>
  <c r="G26" i="13"/>
  <c r="D26" i="13"/>
  <c r="C26" i="13"/>
  <c r="M25" i="13"/>
  <c r="L25" i="13"/>
  <c r="K25" i="13"/>
  <c r="G25" i="13"/>
  <c r="D25" i="13"/>
  <c r="C25" i="13"/>
  <c r="M24" i="13"/>
  <c r="L24" i="13"/>
  <c r="K24" i="13"/>
  <c r="G24" i="13"/>
  <c r="D24" i="13"/>
  <c r="C24" i="13"/>
  <c r="M23" i="13"/>
  <c r="L23" i="13"/>
  <c r="K23" i="13"/>
  <c r="G23" i="13"/>
  <c r="D23" i="13"/>
  <c r="C23" i="13"/>
  <c r="G22" i="13"/>
  <c r="D22" i="13"/>
  <c r="C22" i="13"/>
  <c r="G21" i="13"/>
  <c r="D21" i="13"/>
  <c r="C21" i="13"/>
  <c r="G18" i="13"/>
  <c r="D18" i="13"/>
  <c r="C18" i="13"/>
  <c r="G17" i="13"/>
  <c r="D17" i="13"/>
  <c r="C17" i="13"/>
  <c r="G16" i="13"/>
  <c r="D16" i="13"/>
  <c r="C16" i="13"/>
  <c r="M15" i="13"/>
  <c r="L15" i="13"/>
  <c r="N15" i="13" s="1"/>
  <c r="O15" i="13" s="1"/>
  <c r="K15" i="13"/>
  <c r="G15" i="13"/>
  <c r="D15" i="13"/>
  <c r="C15" i="13"/>
  <c r="M14" i="13"/>
  <c r="L14" i="13"/>
  <c r="K14" i="13"/>
  <c r="G14" i="13"/>
  <c r="D14" i="13"/>
  <c r="C14" i="13"/>
  <c r="M13" i="13"/>
  <c r="L13" i="13"/>
  <c r="N13" i="13" s="1"/>
  <c r="O13" i="13" s="1"/>
  <c r="K13" i="13"/>
  <c r="G13" i="13"/>
  <c r="D13" i="13"/>
  <c r="C13" i="13"/>
  <c r="M12" i="13"/>
  <c r="L12" i="13"/>
  <c r="K12" i="13"/>
  <c r="G12" i="13"/>
  <c r="D12" i="13"/>
  <c r="C12" i="13"/>
  <c r="M11" i="13"/>
  <c r="L11" i="13"/>
  <c r="N11" i="13" s="1"/>
  <c r="K11" i="13"/>
  <c r="G11" i="13"/>
  <c r="D11" i="13"/>
  <c r="C11" i="13"/>
  <c r="G10" i="13"/>
  <c r="D10" i="13"/>
  <c r="C10" i="13"/>
  <c r="G9" i="13"/>
  <c r="D9" i="13"/>
  <c r="C9" i="13"/>
  <c r="O11" i="13" l="1"/>
  <c r="N12" i="13"/>
  <c r="O12" i="13" s="1"/>
  <c r="N14" i="13"/>
  <c r="O14" i="13" s="1"/>
  <c r="N23" i="13"/>
  <c r="O23" i="13" s="1"/>
  <c r="N24" i="13"/>
  <c r="O24" i="13" s="1"/>
  <c r="N25" i="13"/>
  <c r="O25" i="13" s="1"/>
  <c r="N26" i="13"/>
  <c r="O26" i="13" s="1"/>
  <c r="N27" i="13"/>
  <c r="O27" i="13" s="1"/>
  <c r="I11" i="13" l="1"/>
  <c r="I27" i="13"/>
  <c r="I25" i="13"/>
  <c r="I13" i="13"/>
  <c r="I14" i="13"/>
  <c r="I24" i="13"/>
  <c r="I26" i="13"/>
  <c r="I15" i="13"/>
  <c r="I23" i="13"/>
  <c r="I12" i="13"/>
  <c r="R23" i="13" l="1"/>
  <c r="R24" i="13"/>
  <c r="R26" i="13"/>
  <c r="R25" i="13"/>
  <c r="R27" i="13"/>
  <c r="R15" i="13"/>
  <c r="R13" i="13"/>
  <c r="R12" i="13"/>
  <c r="R11" i="13"/>
  <c r="R14" i="13"/>
  <c r="F31" i="10"/>
  <c r="F37" i="10"/>
  <c r="F36" i="10"/>
  <c r="F35" i="10"/>
  <c r="F34" i="10"/>
  <c r="J18" i="10"/>
  <c r="G18" i="10"/>
  <c r="F30" i="10"/>
  <c r="G15" i="10" s="1"/>
  <c r="F29" i="10"/>
  <c r="F28" i="10"/>
  <c r="F13" i="10" s="1"/>
  <c r="I37" i="10"/>
  <c r="H37" i="10"/>
  <c r="G37" i="10"/>
  <c r="I36" i="10"/>
  <c r="H36" i="10"/>
  <c r="G36" i="10"/>
  <c r="I35" i="10"/>
  <c r="H35" i="10"/>
  <c r="G35" i="10"/>
  <c r="I34" i="10"/>
  <c r="H34" i="10"/>
  <c r="G34" i="10"/>
  <c r="I31" i="10"/>
  <c r="H31" i="10"/>
  <c r="G31" i="10"/>
  <c r="I30" i="10"/>
  <c r="H30" i="10"/>
  <c r="G30" i="10"/>
  <c r="I29" i="10"/>
  <c r="H29" i="10"/>
  <c r="G29" i="10"/>
  <c r="I28" i="10"/>
  <c r="H28" i="10"/>
  <c r="G28" i="10"/>
  <c r="G19" i="10"/>
  <c r="G20" i="10"/>
  <c r="F18" i="10"/>
  <c r="G9" i="10" l="1"/>
  <c r="F20" i="10"/>
  <c r="J35" i="10"/>
  <c r="K35" i="10" s="1"/>
  <c r="J37" i="10"/>
  <c r="J10" i="10"/>
  <c r="K37" i="10"/>
  <c r="G10" i="10"/>
  <c r="G16" i="10"/>
  <c r="J11" i="10"/>
  <c r="F12" i="10"/>
  <c r="F19" i="10"/>
  <c r="F9" i="10"/>
  <c r="J9" i="10"/>
  <c r="J14" i="10"/>
  <c r="J15" i="10"/>
  <c r="J29" i="10"/>
  <c r="K29" i="10" s="1"/>
  <c r="J31" i="10"/>
  <c r="K31" i="10" s="1"/>
  <c r="F17" i="10"/>
  <c r="J20" i="10"/>
  <c r="G12" i="10"/>
  <c r="G14" i="10"/>
  <c r="F16" i="10"/>
  <c r="J16" i="10"/>
  <c r="J17" i="10"/>
  <c r="J34" i="10"/>
  <c r="K34" i="10" s="1"/>
  <c r="J36" i="10"/>
  <c r="K36" i="10" s="1"/>
  <c r="J19" i="10"/>
  <c r="F15" i="10"/>
  <c r="J13" i="10"/>
  <c r="F11" i="10"/>
  <c r="G17" i="10"/>
  <c r="G11" i="10"/>
  <c r="G13" i="10"/>
  <c r="J28" i="10"/>
  <c r="K28" i="10" s="1"/>
  <c r="J30" i="10"/>
  <c r="K30" i="10" s="1"/>
  <c r="F10" i="10"/>
  <c r="J12" i="10"/>
  <c r="F14" i="10"/>
  <c r="E37" i="10" l="1"/>
  <c r="E28" i="10"/>
  <c r="E36" i="10"/>
  <c r="E35" i="10"/>
  <c r="E34" i="10"/>
  <c r="E31" i="10"/>
  <c r="E30" i="10"/>
  <c r="E29" i="10"/>
  <c r="M37" i="10" l="1"/>
  <c r="G22" i="10" s="1"/>
  <c r="M36" i="10"/>
  <c r="G23" i="10" s="1"/>
  <c r="M35" i="10"/>
  <c r="G24" i="10" s="1"/>
  <c r="M34" i="10"/>
  <c r="G25" i="10" s="1"/>
  <c r="M31" i="10"/>
  <c r="F22" i="10" s="1"/>
  <c r="M28" i="10"/>
  <c r="F25" i="10" s="1"/>
  <c r="M29" i="10"/>
  <c r="F24" i="10" s="1"/>
  <c r="M30" i="10"/>
  <c r="J22" i="10" l="1"/>
  <c r="F23" i="10"/>
</calcChain>
</file>

<file path=xl/sharedStrings.xml><?xml version="1.0" encoding="utf-8"?>
<sst xmlns="http://schemas.openxmlformats.org/spreadsheetml/2006/main" count="92" uniqueCount="53">
  <si>
    <t>BRAUTIGAM-CAMAS</t>
  </si>
  <si>
    <t>CARBÓ-ERICKSON</t>
  </si>
  <si>
    <t>MERCADER-ANDÍA</t>
  </si>
  <si>
    <t>GONZÁLEZ-DEVOUGE</t>
  </si>
  <si>
    <t>AGORRETA-RABAL</t>
  </si>
  <si>
    <t>BERICAT-ANAYA</t>
  </si>
  <si>
    <t>COLOMINES-COLOMINES</t>
  </si>
  <si>
    <t>SÁNCHEZ-PINA</t>
  </si>
  <si>
    <t>Casas-Moreno</t>
  </si>
  <si>
    <t>MASERAS-SUAREZ</t>
  </si>
  <si>
    <t>PILLACHO-GALCERAN</t>
  </si>
  <si>
    <t>DIAZ-NOFRE</t>
  </si>
  <si>
    <t>MIRANDA-MAGRI</t>
  </si>
  <si>
    <t>PALOMAR-BARREIRO</t>
  </si>
  <si>
    <t>GIL-GAMIZ</t>
  </si>
  <si>
    <t>Bahia-Sanfali</t>
  </si>
  <si>
    <t>Vazquez-Gaito</t>
  </si>
  <si>
    <t>+</t>
  </si>
  <si>
    <t>Pista</t>
  </si>
  <si>
    <t>Equip 1</t>
  </si>
  <si>
    <t>Equip 2</t>
  </si>
  <si>
    <t>Resultat</t>
  </si>
  <si>
    <t>Àrbitre</t>
  </si>
  <si>
    <t>RankA</t>
  </si>
  <si>
    <t>Partits Guanyats</t>
  </si>
  <si>
    <t>Punt F</t>
  </si>
  <si>
    <t>Punt C</t>
  </si>
  <si>
    <t>Coef</t>
  </si>
  <si>
    <t>Control</t>
  </si>
  <si>
    <t>Rank Final</t>
  </si>
  <si>
    <t>Coef Punts</t>
  </si>
  <si>
    <t>Competició Menors Femenina</t>
  </si>
  <si>
    <t>Grup 1</t>
  </si>
  <si>
    <t>Grup 2</t>
  </si>
  <si>
    <t>Guanyador Partit 14:25 P7</t>
  </si>
  <si>
    <t>Guanyador Partit 14:50 P7</t>
  </si>
  <si>
    <t>Hora</t>
  </si>
  <si>
    <t xml:space="preserve">Punts </t>
  </si>
  <si>
    <t>Punts</t>
  </si>
  <si>
    <t>Grup A</t>
  </si>
  <si>
    <t>Cntrol</t>
  </si>
  <si>
    <t>Grup B</t>
  </si>
  <si>
    <t>Competició Menors Masculina</t>
  </si>
  <si>
    <t>Final</t>
  </si>
  <si>
    <t>Sistema de competició</t>
  </si>
  <si>
    <t xml:space="preserve">2 Grups de 4, tots els equips tenen un partit extra per posició. </t>
  </si>
  <si>
    <t>Caps de Sèrie</t>
  </si>
  <si>
    <t>ALABART-BERNSTORFF</t>
  </si>
  <si>
    <t>Guanyador Partit 14:43 P3</t>
  </si>
  <si>
    <t>Sots 15</t>
  </si>
  <si>
    <t>Sots 17</t>
  </si>
  <si>
    <t>Sots 19</t>
  </si>
  <si>
    <t>Sots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</si>
</sst>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7" applyNumberFormat="0" applyAlignment="0" applyProtection="0"/>
    <xf numFmtId="0" fontId="10" fillId="8" borderId="8" applyNumberFormat="0" applyAlignment="0" applyProtection="0"/>
    <xf numFmtId="0" fontId="11" fillId="8" borderId="7" applyNumberFormat="0" applyAlignment="0" applyProtection="0"/>
    <xf numFmtId="0" fontId="12" fillId="0" borderId="9" applyNumberFormat="0" applyFill="0" applyAlignment="0" applyProtection="0"/>
    <xf numFmtId="0" fontId="13" fillId="9" borderId="10" applyNumberFormat="0" applyAlignment="0" applyProtection="0"/>
    <xf numFmtId="0" fontId="14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6" borderId="0" applyNumberFormat="0" applyBorder="0" applyAlignment="0" applyProtection="0"/>
    <xf numFmtId="0" fontId="21" fillId="0" borderId="0" applyFill="0" applyProtection="0"/>
    <xf numFmtId="0" fontId="24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2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36" borderId="2" xfId="0" applyFill="1" applyBorder="1" applyAlignment="1">
      <alignment horizontal="center"/>
    </xf>
    <xf numFmtId="20" fontId="0" fillId="0" borderId="0" xfId="0" applyNumberFormat="1" applyBorder="1"/>
    <xf numFmtId="1" fontId="0" fillId="0" borderId="0" xfId="0" applyNumberFormat="1"/>
    <xf numFmtId="20" fontId="0" fillId="0" borderId="0" xfId="0" applyNumberFormat="1"/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27" fillId="0" borderId="0" xfId="0" applyFont="1"/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7" borderId="0" xfId="0" applyFill="1"/>
    <xf numFmtId="0" fontId="0" fillId="38" borderId="1" xfId="0" applyFill="1" applyBorder="1" applyAlignment="1">
      <alignment horizontal="center"/>
    </xf>
    <xf numFmtId="0" fontId="0" fillId="38" borderId="0" xfId="0" applyFill="1"/>
    <xf numFmtId="0" fontId="0" fillId="3" borderId="0" xfId="0" applyFill="1"/>
    <xf numFmtId="0" fontId="0" fillId="38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5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1 2" xfId="41"/>
    <cellStyle name="60% - Énfasis2" xfId="24" builtinId="36" customBuiltin="1"/>
    <cellStyle name="60% - Énfasis2 2" xfId="42"/>
    <cellStyle name="60% - Énfasis3" xfId="28" builtinId="40" customBuiltin="1"/>
    <cellStyle name="60% - Énfasis3 2" xfId="43"/>
    <cellStyle name="60% - Énfasis4" xfId="32" builtinId="44" customBuiltin="1"/>
    <cellStyle name="60% - Énfasis4 2" xfId="44"/>
    <cellStyle name="60% - Énfasis5" xfId="36" builtinId="48" customBuiltin="1"/>
    <cellStyle name="60% - Énfasis5 2" xfId="45"/>
    <cellStyle name="60% - Énfasis6" xfId="40" builtinId="52" customBuiltin="1"/>
    <cellStyle name="60% - Énfasis6 2" xfId="46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Hipervínculo 2" xfId="47"/>
    <cellStyle name="Incorrecto" xfId="6" builtinId="27" customBuiltin="1"/>
    <cellStyle name="Neutral" xfId="7" builtinId="28" customBuiltin="1"/>
    <cellStyle name="Neutral 2" xfId="48"/>
    <cellStyle name="Normal" xfId="0" builtinId="0"/>
    <cellStyle name="Normal 2" xfId="49"/>
    <cellStyle name="Normal 3" xfId="5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51"/>
    <cellStyle name="Total" xfId="16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66675</xdr:rowOff>
    </xdr:from>
    <xdr:to>
      <xdr:col>5</xdr:col>
      <xdr:colOff>857250</xdr:colOff>
      <xdr:row>4</xdr:row>
      <xdr:rowOff>89146</xdr:rowOff>
    </xdr:to>
    <xdr:pic>
      <xdr:nvPicPr>
        <xdr:cNvPr id="3" name="5 Imagen" descr="logo FCVb 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6675"/>
          <a:ext cx="1628775" cy="784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206677</xdr:colOff>
      <xdr:row>1</xdr:row>
      <xdr:rowOff>14409</xdr:rowOff>
    </xdr:from>
    <xdr:to>
      <xdr:col>9</xdr:col>
      <xdr:colOff>718982</xdr:colOff>
      <xdr:row>5</xdr:row>
      <xdr:rowOff>142874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0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B18" sqref="B18"/>
    </sheetView>
  </sheetViews>
  <sheetFormatPr baseColWidth="10" defaultColWidth="9.140625" defaultRowHeight="15" x14ac:dyDescent="0.25"/>
  <cols>
    <col min="1" max="1" width="9.140625" customWidth="1"/>
    <col min="2" max="2" width="23.7109375" customWidth="1"/>
    <col min="3" max="3" width="9.140625" customWidth="1"/>
    <col min="4" max="5" width="6.5703125" customWidth="1"/>
    <col min="6" max="7" width="23.140625" bestFit="1" customWidth="1"/>
    <col min="8" max="9" width="6.5703125" customWidth="1"/>
    <col min="10" max="11" width="15.5703125" customWidth="1"/>
    <col min="12" max="12" width="9.42578125" customWidth="1"/>
    <col min="13" max="13" width="23.140625" bestFit="1" customWidth="1"/>
    <col min="14" max="14" width="7" bestFit="1" customWidth="1"/>
    <col min="15" max="15" width="6.5703125" bestFit="1" customWidth="1"/>
    <col min="16" max="16" width="8.5703125" bestFit="1" customWidth="1"/>
    <col min="230" max="230" width="9.140625" customWidth="1"/>
    <col min="231" max="231" width="23.7109375" customWidth="1"/>
    <col min="232" max="232" width="9.140625" customWidth="1"/>
    <col min="233" max="234" width="6.5703125" customWidth="1"/>
    <col min="235" max="236" width="20.7109375" customWidth="1"/>
    <col min="237" max="238" width="6.5703125" customWidth="1"/>
    <col min="239" max="240" width="15.5703125" customWidth="1"/>
    <col min="241" max="241" width="9.42578125" customWidth="1"/>
    <col min="242" max="243" width="6.5703125" customWidth="1"/>
    <col min="244" max="244" width="21.7109375" bestFit="1" customWidth="1"/>
    <col min="245" max="245" width="24.28515625" bestFit="1" customWidth="1"/>
    <col min="246" max="247" width="6.5703125" customWidth="1"/>
    <col min="248" max="248" width="11.5703125" customWidth="1"/>
    <col min="249" max="249" width="15.28515625" customWidth="1"/>
    <col min="250" max="253" width="6.5703125" customWidth="1"/>
    <col min="254" max="255" width="23.140625" bestFit="1" customWidth="1"/>
    <col min="256" max="257" width="6.5703125" customWidth="1"/>
    <col min="258" max="259" width="15.42578125" customWidth="1"/>
    <col min="260" max="260" width="6.7109375" customWidth="1"/>
    <col min="261" max="261" width="20.7109375" customWidth="1"/>
    <col min="262" max="263" width="6.5703125" customWidth="1"/>
    <col min="264" max="264" width="21.85546875" customWidth="1"/>
    <col min="265" max="265" width="18.85546875" bestFit="1" customWidth="1"/>
    <col min="266" max="266" width="7.42578125" customWidth="1"/>
    <col min="268" max="268" width="7" bestFit="1" customWidth="1"/>
    <col min="269" max="269" width="18.85546875" customWidth="1"/>
    <col min="270" max="271" width="6.5703125" bestFit="1" customWidth="1"/>
    <col min="272" max="272" width="8.5703125" bestFit="1" customWidth="1"/>
    <col min="486" max="486" width="9.140625" customWidth="1"/>
    <col min="487" max="487" width="23.7109375" customWidth="1"/>
    <col min="488" max="488" width="9.140625" customWidth="1"/>
    <col min="489" max="490" width="6.5703125" customWidth="1"/>
    <col min="491" max="492" width="20.7109375" customWidth="1"/>
    <col min="493" max="494" width="6.5703125" customWidth="1"/>
    <col min="495" max="496" width="15.5703125" customWidth="1"/>
    <col min="497" max="497" width="9.42578125" customWidth="1"/>
    <col min="498" max="499" width="6.5703125" customWidth="1"/>
    <col min="500" max="500" width="21.7109375" bestFit="1" customWidth="1"/>
    <col min="501" max="501" width="24.28515625" bestFit="1" customWidth="1"/>
    <col min="502" max="503" width="6.5703125" customWidth="1"/>
    <col min="504" max="504" width="11.5703125" customWidth="1"/>
    <col min="505" max="505" width="15.28515625" customWidth="1"/>
    <col min="506" max="509" width="6.5703125" customWidth="1"/>
    <col min="510" max="511" width="23.140625" bestFit="1" customWidth="1"/>
    <col min="512" max="513" width="6.5703125" customWidth="1"/>
    <col min="514" max="515" width="15.42578125" customWidth="1"/>
    <col min="516" max="516" width="6.7109375" customWidth="1"/>
    <col min="517" max="517" width="20.7109375" customWidth="1"/>
    <col min="518" max="519" width="6.5703125" customWidth="1"/>
    <col min="520" max="520" width="21.85546875" customWidth="1"/>
    <col min="521" max="521" width="18.85546875" bestFit="1" customWidth="1"/>
    <col min="522" max="522" width="7.42578125" customWidth="1"/>
    <col min="524" max="524" width="7" bestFit="1" customWidth="1"/>
    <col min="525" max="525" width="18.85546875" customWidth="1"/>
    <col min="526" max="527" width="6.5703125" bestFit="1" customWidth="1"/>
    <col min="528" max="528" width="8.5703125" bestFit="1" customWidth="1"/>
    <col min="742" max="742" width="9.140625" customWidth="1"/>
    <col min="743" max="743" width="23.7109375" customWidth="1"/>
    <col min="744" max="744" width="9.140625" customWidth="1"/>
    <col min="745" max="746" width="6.5703125" customWidth="1"/>
    <col min="747" max="748" width="20.7109375" customWidth="1"/>
    <col min="749" max="750" width="6.5703125" customWidth="1"/>
    <col min="751" max="752" width="15.5703125" customWidth="1"/>
    <col min="753" max="753" width="9.42578125" customWidth="1"/>
    <col min="754" max="755" width="6.5703125" customWidth="1"/>
    <col min="756" max="756" width="21.7109375" bestFit="1" customWidth="1"/>
    <col min="757" max="757" width="24.28515625" bestFit="1" customWidth="1"/>
    <col min="758" max="759" width="6.5703125" customWidth="1"/>
    <col min="760" max="760" width="11.5703125" customWidth="1"/>
    <col min="761" max="761" width="15.28515625" customWidth="1"/>
    <col min="762" max="765" width="6.5703125" customWidth="1"/>
    <col min="766" max="767" width="23.140625" bestFit="1" customWidth="1"/>
    <col min="768" max="769" width="6.5703125" customWidth="1"/>
    <col min="770" max="771" width="15.42578125" customWidth="1"/>
    <col min="772" max="772" width="6.7109375" customWidth="1"/>
    <col min="773" max="773" width="20.7109375" customWidth="1"/>
    <col min="774" max="775" width="6.5703125" customWidth="1"/>
    <col min="776" max="776" width="21.85546875" customWidth="1"/>
    <col min="777" max="777" width="18.85546875" bestFit="1" customWidth="1"/>
    <col min="778" max="778" width="7.42578125" customWidth="1"/>
    <col min="780" max="780" width="7" bestFit="1" customWidth="1"/>
    <col min="781" max="781" width="18.85546875" customWidth="1"/>
    <col min="782" max="783" width="6.5703125" bestFit="1" customWidth="1"/>
    <col min="784" max="784" width="8.5703125" bestFit="1" customWidth="1"/>
    <col min="998" max="998" width="9.140625" customWidth="1"/>
    <col min="999" max="999" width="23.7109375" customWidth="1"/>
    <col min="1000" max="1000" width="9.140625" customWidth="1"/>
    <col min="1001" max="1002" width="6.5703125" customWidth="1"/>
    <col min="1003" max="1004" width="20.7109375" customWidth="1"/>
    <col min="1005" max="1006" width="6.5703125" customWidth="1"/>
    <col min="1007" max="1008" width="15.5703125" customWidth="1"/>
    <col min="1009" max="1009" width="9.42578125" customWidth="1"/>
    <col min="1010" max="1011" width="6.5703125" customWidth="1"/>
    <col min="1012" max="1012" width="21.7109375" bestFit="1" customWidth="1"/>
    <col min="1013" max="1013" width="24.28515625" bestFit="1" customWidth="1"/>
    <col min="1014" max="1015" width="6.5703125" customWidth="1"/>
    <col min="1016" max="1016" width="11.5703125" customWidth="1"/>
    <col min="1017" max="1017" width="15.28515625" customWidth="1"/>
    <col min="1018" max="1021" width="6.5703125" customWidth="1"/>
    <col min="1022" max="1023" width="23.140625" bestFit="1" customWidth="1"/>
    <col min="1024" max="1025" width="6.5703125" customWidth="1"/>
    <col min="1026" max="1027" width="15.42578125" customWidth="1"/>
    <col min="1028" max="1028" width="6.7109375" customWidth="1"/>
    <col min="1029" max="1029" width="20.7109375" customWidth="1"/>
    <col min="1030" max="1031" width="6.5703125" customWidth="1"/>
    <col min="1032" max="1032" width="21.85546875" customWidth="1"/>
    <col min="1033" max="1033" width="18.85546875" bestFit="1" customWidth="1"/>
    <col min="1034" max="1034" width="7.42578125" customWidth="1"/>
    <col min="1036" max="1036" width="7" bestFit="1" customWidth="1"/>
    <col min="1037" max="1037" width="18.85546875" customWidth="1"/>
    <col min="1038" max="1039" width="6.5703125" bestFit="1" customWidth="1"/>
    <col min="1040" max="1040" width="8.5703125" bestFit="1" customWidth="1"/>
    <col min="1254" max="1254" width="9.140625" customWidth="1"/>
    <col min="1255" max="1255" width="23.7109375" customWidth="1"/>
    <col min="1256" max="1256" width="9.140625" customWidth="1"/>
    <col min="1257" max="1258" width="6.5703125" customWidth="1"/>
    <col min="1259" max="1260" width="20.7109375" customWidth="1"/>
    <col min="1261" max="1262" width="6.5703125" customWidth="1"/>
    <col min="1263" max="1264" width="15.5703125" customWidth="1"/>
    <col min="1265" max="1265" width="9.42578125" customWidth="1"/>
    <col min="1266" max="1267" width="6.5703125" customWidth="1"/>
    <col min="1268" max="1268" width="21.7109375" bestFit="1" customWidth="1"/>
    <col min="1269" max="1269" width="24.28515625" bestFit="1" customWidth="1"/>
    <col min="1270" max="1271" width="6.5703125" customWidth="1"/>
    <col min="1272" max="1272" width="11.5703125" customWidth="1"/>
    <col min="1273" max="1273" width="15.28515625" customWidth="1"/>
    <col min="1274" max="1277" width="6.5703125" customWidth="1"/>
    <col min="1278" max="1279" width="23.140625" bestFit="1" customWidth="1"/>
    <col min="1280" max="1281" width="6.5703125" customWidth="1"/>
    <col min="1282" max="1283" width="15.42578125" customWidth="1"/>
    <col min="1284" max="1284" width="6.7109375" customWidth="1"/>
    <col min="1285" max="1285" width="20.7109375" customWidth="1"/>
    <col min="1286" max="1287" width="6.5703125" customWidth="1"/>
    <col min="1288" max="1288" width="21.85546875" customWidth="1"/>
    <col min="1289" max="1289" width="18.85546875" bestFit="1" customWidth="1"/>
    <col min="1290" max="1290" width="7.42578125" customWidth="1"/>
    <col min="1292" max="1292" width="7" bestFit="1" customWidth="1"/>
    <col min="1293" max="1293" width="18.85546875" customWidth="1"/>
    <col min="1294" max="1295" width="6.5703125" bestFit="1" customWidth="1"/>
    <col min="1296" max="1296" width="8.5703125" bestFit="1" customWidth="1"/>
    <col min="1510" max="1510" width="9.140625" customWidth="1"/>
    <col min="1511" max="1511" width="23.7109375" customWidth="1"/>
    <col min="1512" max="1512" width="9.140625" customWidth="1"/>
    <col min="1513" max="1514" width="6.5703125" customWidth="1"/>
    <col min="1515" max="1516" width="20.7109375" customWidth="1"/>
    <col min="1517" max="1518" width="6.5703125" customWidth="1"/>
    <col min="1519" max="1520" width="15.5703125" customWidth="1"/>
    <col min="1521" max="1521" width="9.42578125" customWidth="1"/>
    <col min="1522" max="1523" width="6.5703125" customWidth="1"/>
    <col min="1524" max="1524" width="21.7109375" bestFit="1" customWidth="1"/>
    <col min="1525" max="1525" width="24.28515625" bestFit="1" customWidth="1"/>
    <col min="1526" max="1527" width="6.5703125" customWidth="1"/>
    <col min="1528" max="1528" width="11.5703125" customWidth="1"/>
    <col min="1529" max="1529" width="15.28515625" customWidth="1"/>
    <col min="1530" max="1533" width="6.5703125" customWidth="1"/>
    <col min="1534" max="1535" width="23.140625" bestFit="1" customWidth="1"/>
    <col min="1536" max="1537" width="6.5703125" customWidth="1"/>
    <col min="1538" max="1539" width="15.42578125" customWidth="1"/>
    <col min="1540" max="1540" width="6.7109375" customWidth="1"/>
    <col min="1541" max="1541" width="20.7109375" customWidth="1"/>
    <col min="1542" max="1543" width="6.5703125" customWidth="1"/>
    <col min="1544" max="1544" width="21.85546875" customWidth="1"/>
    <col min="1545" max="1545" width="18.85546875" bestFit="1" customWidth="1"/>
    <col min="1546" max="1546" width="7.42578125" customWidth="1"/>
    <col min="1548" max="1548" width="7" bestFit="1" customWidth="1"/>
    <col min="1549" max="1549" width="18.85546875" customWidth="1"/>
    <col min="1550" max="1551" width="6.5703125" bestFit="1" customWidth="1"/>
    <col min="1552" max="1552" width="8.5703125" bestFit="1" customWidth="1"/>
    <col min="1766" max="1766" width="9.140625" customWidth="1"/>
    <col min="1767" max="1767" width="23.7109375" customWidth="1"/>
    <col min="1768" max="1768" width="9.140625" customWidth="1"/>
    <col min="1769" max="1770" width="6.5703125" customWidth="1"/>
    <col min="1771" max="1772" width="20.7109375" customWidth="1"/>
    <col min="1773" max="1774" width="6.5703125" customWidth="1"/>
    <col min="1775" max="1776" width="15.5703125" customWidth="1"/>
    <col min="1777" max="1777" width="9.42578125" customWidth="1"/>
    <col min="1778" max="1779" width="6.5703125" customWidth="1"/>
    <col min="1780" max="1780" width="21.7109375" bestFit="1" customWidth="1"/>
    <col min="1781" max="1781" width="24.28515625" bestFit="1" customWidth="1"/>
    <col min="1782" max="1783" width="6.5703125" customWidth="1"/>
    <col min="1784" max="1784" width="11.5703125" customWidth="1"/>
    <col min="1785" max="1785" width="15.28515625" customWidth="1"/>
    <col min="1786" max="1789" width="6.5703125" customWidth="1"/>
    <col min="1790" max="1791" width="23.140625" bestFit="1" customWidth="1"/>
    <col min="1792" max="1793" width="6.5703125" customWidth="1"/>
    <col min="1794" max="1795" width="15.42578125" customWidth="1"/>
    <col min="1796" max="1796" width="6.7109375" customWidth="1"/>
    <col min="1797" max="1797" width="20.7109375" customWidth="1"/>
    <col min="1798" max="1799" width="6.5703125" customWidth="1"/>
    <col min="1800" max="1800" width="21.85546875" customWidth="1"/>
    <col min="1801" max="1801" width="18.85546875" bestFit="1" customWidth="1"/>
    <col min="1802" max="1802" width="7.42578125" customWidth="1"/>
    <col min="1804" max="1804" width="7" bestFit="1" customWidth="1"/>
    <col min="1805" max="1805" width="18.85546875" customWidth="1"/>
    <col min="1806" max="1807" width="6.5703125" bestFit="1" customWidth="1"/>
    <col min="1808" max="1808" width="8.5703125" bestFit="1" customWidth="1"/>
    <col min="2022" max="2022" width="9.140625" customWidth="1"/>
    <col min="2023" max="2023" width="23.7109375" customWidth="1"/>
    <col min="2024" max="2024" width="9.140625" customWidth="1"/>
    <col min="2025" max="2026" width="6.5703125" customWidth="1"/>
    <col min="2027" max="2028" width="20.7109375" customWidth="1"/>
    <col min="2029" max="2030" width="6.5703125" customWidth="1"/>
    <col min="2031" max="2032" width="15.5703125" customWidth="1"/>
    <col min="2033" max="2033" width="9.42578125" customWidth="1"/>
    <col min="2034" max="2035" width="6.5703125" customWidth="1"/>
    <col min="2036" max="2036" width="21.7109375" bestFit="1" customWidth="1"/>
    <col min="2037" max="2037" width="24.28515625" bestFit="1" customWidth="1"/>
    <col min="2038" max="2039" width="6.5703125" customWidth="1"/>
    <col min="2040" max="2040" width="11.5703125" customWidth="1"/>
    <col min="2041" max="2041" width="15.28515625" customWidth="1"/>
    <col min="2042" max="2045" width="6.5703125" customWidth="1"/>
    <col min="2046" max="2047" width="23.140625" bestFit="1" customWidth="1"/>
    <col min="2048" max="2049" width="6.5703125" customWidth="1"/>
    <col min="2050" max="2051" width="15.42578125" customWidth="1"/>
    <col min="2052" max="2052" width="6.7109375" customWidth="1"/>
    <col min="2053" max="2053" width="20.7109375" customWidth="1"/>
    <col min="2054" max="2055" width="6.5703125" customWidth="1"/>
    <col min="2056" max="2056" width="21.85546875" customWidth="1"/>
    <col min="2057" max="2057" width="18.85546875" bestFit="1" customWidth="1"/>
    <col min="2058" max="2058" width="7.42578125" customWidth="1"/>
    <col min="2060" max="2060" width="7" bestFit="1" customWidth="1"/>
    <col min="2061" max="2061" width="18.85546875" customWidth="1"/>
    <col min="2062" max="2063" width="6.5703125" bestFit="1" customWidth="1"/>
    <col min="2064" max="2064" width="8.5703125" bestFit="1" customWidth="1"/>
    <col min="2278" max="2278" width="9.140625" customWidth="1"/>
    <col min="2279" max="2279" width="23.7109375" customWidth="1"/>
    <col min="2280" max="2280" width="9.140625" customWidth="1"/>
    <col min="2281" max="2282" width="6.5703125" customWidth="1"/>
    <col min="2283" max="2284" width="20.7109375" customWidth="1"/>
    <col min="2285" max="2286" width="6.5703125" customWidth="1"/>
    <col min="2287" max="2288" width="15.5703125" customWidth="1"/>
    <col min="2289" max="2289" width="9.42578125" customWidth="1"/>
    <col min="2290" max="2291" width="6.5703125" customWidth="1"/>
    <col min="2292" max="2292" width="21.7109375" bestFit="1" customWidth="1"/>
    <col min="2293" max="2293" width="24.28515625" bestFit="1" customWidth="1"/>
    <col min="2294" max="2295" width="6.5703125" customWidth="1"/>
    <col min="2296" max="2296" width="11.5703125" customWidth="1"/>
    <col min="2297" max="2297" width="15.28515625" customWidth="1"/>
    <col min="2298" max="2301" width="6.5703125" customWidth="1"/>
    <col min="2302" max="2303" width="23.140625" bestFit="1" customWidth="1"/>
    <col min="2304" max="2305" width="6.5703125" customWidth="1"/>
    <col min="2306" max="2307" width="15.42578125" customWidth="1"/>
    <col min="2308" max="2308" width="6.7109375" customWidth="1"/>
    <col min="2309" max="2309" width="20.7109375" customWidth="1"/>
    <col min="2310" max="2311" width="6.5703125" customWidth="1"/>
    <col min="2312" max="2312" width="21.85546875" customWidth="1"/>
    <col min="2313" max="2313" width="18.85546875" bestFit="1" customWidth="1"/>
    <col min="2314" max="2314" width="7.42578125" customWidth="1"/>
    <col min="2316" max="2316" width="7" bestFit="1" customWidth="1"/>
    <col min="2317" max="2317" width="18.85546875" customWidth="1"/>
    <col min="2318" max="2319" width="6.5703125" bestFit="1" customWidth="1"/>
    <col min="2320" max="2320" width="8.5703125" bestFit="1" customWidth="1"/>
    <col min="2534" max="2534" width="9.140625" customWidth="1"/>
    <col min="2535" max="2535" width="23.7109375" customWidth="1"/>
    <col min="2536" max="2536" width="9.140625" customWidth="1"/>
    <col min="2537" max="2538" width="6.5703125" customWidth="1"/>
    <col min="2539" max="2540" width="20.7109375" customWidth="1"/>
    <col min="2541" max="2542" width="6.5703125" customWidth="1"/>
    <col min="2543" max="2544" width="15.5703125" customWidth="1"/>
    <col min="2545" max="2545" width="9.42578125" customWidth="1"/>
    <col min="2546" max="2547" width="6.5703125" customWidth="1"/>
    <col min="2548" max="2548" width="21.7109375" bestFit="1" customWidth="1"/>
    <col min="2549" max="2549" width="24.28515625" bestFit="1" customWidth="1"/>
    <col min="2550" max="2551" width="6.5703125" customWidth="1"/>
    <col min="2552" max="2552" width="11.5703125" customWidth="1"/>
    <col min="2553" max="2553" width="15.28515625" customWidth="1"/>
    <col min="2554" max="2557" width="6.5703125" customWidth="1"/>
    <col min="2558" max="2559" width="23.140625" bestFit="1" customWidth="1"/>
    <col min="2560" max="2561" width="6.5703125" customWidth="1"/>
    <col min="2562" max="2563" width="15.42578125" customWidth="1"/>
    <col min="2564" max="2564" width="6.7109375" customWidth="1"/>
    <col min="2565" max="2565" width="20.7109375" customWidth="1"/>
    <col min="2566" max="2567" width="6.5703125" customWidth="1"/>
    <col min="2568" max="2568" width="21.85546875" customWidth="1"/>
    <col min="2569" max="2569" width="18.85546875" bestFit="1" customWidth="1"/>
    <col min="2570" max="2570" width="7.42578125" customWidth="1"/>
    <col min="2572" max="2572" width="7" bestFit="1" customWidth="1"/>
    <col min="2573" max="2573" width="18.85546875" customWidth="1"/>
    <col min="2574" max="2575" width="6.5703125" bestFit="1" customWidth="1"/>
    <col min="2576" max="2576" width="8.5703125" bestFit="1" customWidth="1"/>
    <col min="2790" max="2790" width="9.140625" customWidth="1"/>
    <col min="2791" max="2791" width="23.7109375" customWidth="1"/>
    <col min="2792" max="2792" width="9.140625" customWidth="1"/>
    <col min="2793" max="2794" width="6.5703125" customWidth="1"/>
    <col min="2795" max="2796" width="20.7109375" customWidth="1"/>
    <col min="2797" max="2798" width="6.5703125" customWidth="1"/>
    <col min="2799" max="2800" width="15.5703125" customWidth="1"/>
    <col min="2801" max="2801" width="9.42578125" customWidth="1"/>
    <col min="2802" max="2803" width="6.5703125" customWidth="1"/>
    <col min="2804" max="2804" width="21.7109375" bestFit="1" customWidth="1"/>
    <col min="2805" max="2805" width="24.28515625" bestFit="1" customWidth="1"/>
    <col min="2806" max="2807" width="6.5703125" customWidth="1"/>
    <col min="2808" max="2808" width="11.5703125" customWidth="1"/>
    <col min="2809" max="2809" width="15.28515625" customWidth="1"/>
    <col min="2810" max="2813" width="6.5703125" customWidth="1"/>
    <col min="2814" max="2815" width="23.140625" bestFit="1" customWidth="1"/>
    <col min="2816" max="2817" width="6.5703125" customWidth="1"/>
    <col min="2818" max="2819" width="15.42578125" customWidth="1"/>
    <col min="2820" max="2820" width="6.7109375" customWidth="1"/>
    <col min="2821" max="2821" width="20.7109375" customWidth="1"/>
    <col min="2822" max="2823" width="6.5703125" customWidth="1"/>
    <col min="2824" max="2824" width="21.85546875" customWidth="1"/>
    <col min="2825" max="2825" width="18.85546875" bestFit="1" customWidth="1"/>
    <col min="2826" max="2826" width="7.42578125" customWidth="1"/>
    <col min="2828" max="2828" width="7" bestFit="1" customWidth="1"/>
    <col min="2829" max="2829" width="18.85546875" customWidth="1"/>
    <col min="2830" max="2831" width="6.5703125" bestFit="1" customWidth="1"/>
    <col min="2832" max="2832" width="8.5703125" bestFit="1" customWidth="1"/>
    <col min="3046" max="3046" width="9.140625" customWidth="1"/>
    <col min="3047" max="3047" width="23.7109375" customWidth="1"/>
    <col min="3048" max="3048" width="9.140625" customWidth="1"/>
    <col min="3049" max="3050" width="6.5703125" customWidth="1"/>
    <col min="3051" max="3052" width="20.7109375" customWidth="1"/>
    <col min="3053" max="3054" width="6.5703125" customWidth="1"/>
    <col min="3055" max="3056" width="15.5703125" customWidth="1"/>
    <col min="3057" max="3057" width="9.42578125" customWidth="1"/>
    <col min="3058" max="3059" width="6.5703125" customWidth="1"/>
    <col min="3060" max="3060" width="21.7109375" bestFit="1" customWidth="1"/>
    <col min="3061" max="3061" width="24.28515625" bestFit="1" customWidth="1"/>
    <col min="3062" max="3063" width="6.5703125" customWidth="1"/>
    <col min="3064" max="3064" width="11.5703125" customWidth="1"/>
    <col min="3065" max="3065" width="15.28515625" customWidth="1"/>
    <col min="3066" max="3069" width="6.5703125" customWidth="1"/>
    <col min="3070" max="3071" width="23.140625" bestFit="1" customWidth="1"/>
    <col min="3072" max="3073" width="6.5703125" customWidth="1"/>
    <col min="3074" max="3075" width="15.42578125" customWidth="1"/>
    <col min="3076" max="3076" width="6.7109375" customWidth="1"/>
    <col min="3077" max="3077" width="20.7109375" customWidth="1"/>
    <col min="3078" max="3079" width="6.5703125" customWidth="1"/>
    <col min="3080" max="3080" width="21.85546875" customWidth="1"/>
    <col min="3081" max="3081" width="18.85546875" bestFit="1" customWidth="1"/>
    <col min="3082" max="3082" width="7.42578125" customWidth="1"/>
    <col min="3084" max="3084" width="7" bestFit="1" customWidth="1"/>
    <col min="3085" max="3085" width="18.85546875" customWidth="1"/>
    <col min="3086" max="3087" width="6.5703125" bestFit="1" customWidth="1"/>
    <col min="3088" max="3088" width="8.5703125" bestFit="1" customWidth="1"/>
    <col min="3302" max="3302" width="9.140625" customWidth="1"/>
    <col min="3303" max="3303" width="23.7109375" customWidth="1"/>
    <col min="3304" max="3304" width="9.140625" customWidth="1"/>
    <col min="3305" max="3306" width="6.5703125" customWidth="1"/>
    <col min="3307" max="3308" width="20.7109375" customWidth="1"/>
    <col min="3309" max="3310" width="6.5703125" customWidth="1"/>
    <col min="3311" max="3312" width="15.5703125" customWidth="1"/>
    <col min="3313" max="3313" width="9.42578125" customWidth="1"/>
    <col min="3314" max="3315" width="6.5703125" customWidth="1"/>
    <col min="3316" max="3316" width="21.7109375" bestFit="1" customWidth="1"/>
    <col min="3317" max="3317" width="24.28515625" bestFit="1" customWidth="1"/>
    <col min="3318" max="3319" width="6.5703125" customWidth="1"/>
    <col min="3320" max="3320" width="11.5703125" customWidth="1"/>
    <col min="3321" max="3321" width="15.28515625" customWidth="1"/>
    <col min="3322" max="3325" width="6.5703125" customWidth="1"/>
    <col min="3326" max="3327" width="23.140625" bestFit="1" customWidth="1"/>
    <col min="3328" max="3329" width="6.5703125" customWidth="1"/>
    <col min="3330" max="3331" width="15.42578125" customWidth="1"/>
    <col min="3332" max="3332" width="6.7109375" customWidth="1"/>
    <col min="3333" max="3333" width="20.7109375" customWidth="1"/>
    <col min="3334" max="3335" width="6.5703125" customWidth="1"/>
    <col min="3336" max="3336" width="21.85546875" customWidth="1"/>
    <col min="3337" max="3337" width="18.85546875" bestFit="1" customWidth="1"/>
    <col min="3338" max="3338" width="7.42578125" customWidth="1"/>
    <col min="3340" max="3340" width="7" bestFit="1" customWidth="1"/>
    <col min="3341" max="3341" width="18.85546875" customWidth="1"/>
    <col min="3342" max="3343" width="6.5703125" bestFit="1" customWidth="1"/>
    <col min="3344" max="3344" width="8.5703125" bestFit="1" customWidth="1"/>
    <col min="3558" max="3558" width="9.140625" customWidth="1"/>
    <col min="3559" max="3559" width="23.7109375" customWidth="1"/>
    <col min="3560" max="3560" width="9.140625" customWidth="1"/>
    <col min="3561" max="3562" width="6.5703125" customWidth="1"/>
    <col min="3563" max="3564" width="20.7109375" customWidth="1"/>
    <col min="3565" max="3566" width="6.5703125" customWidth="1"/>
    <col min="3567" max="3568" width="15.5703125" customWidth="1"/>
    <col min="3569" max="3569" width="9.42578125" customWidth="1"/>
    <col min="3570" max="3571" width="6.5703125" customWidth="1"/>
    <col min="3572" max="3572" width="21.7109375" bestFit="1" customWidth="1"/>
    <col min="3573" max="3573" width="24.28515625" bestFit="1" customWidth="1"/>
    <col min="3574" max="3575" width="6.5703125" customWidth="1"/>
    <col min="3576" max="3576" width="11.5703125" customWidth="1"/>
    <col min="3577" max="3577" width="15.28515625" customWidth="1"/>
    <col min="3578" max="3581" width="6.5703125" customWidth="1"/>
    <col min="3582" max="3583" width="23.140625" bestFit="1" customWidth="1"/>
    <col min="3584" max="3585" width="6.5703125" customWidth="1"/>
    <col min="3586" max="3587" width="15.42578125" customWidth="1"/>
    <col min="3588" max="3588" width="6.7109375" customWidth="1"/>
    <col min="3589" max="3589" width="20.7109375" customWidth="1"/>
    <col min="3590" max="3591" width="6.5703125" customWidth="1"/>
    <col min="3592" max="3592" width="21.85546875" customWidth="1"/>
    <col min="3593" max="3593" width="18.85546875" bestFit="1" customWidth="1"/>
    <col min="3594" max="3594" width="7.42578125" customWidth="1"/>
    <col min="3596" max="3596" width="7" bestFit="1" customWidth="1"/>
    <col min="3597" max="3597" width="18.85546875" customWidth="1"/>
    <col min="3598" max="3599" width="6.5703125" bestFit="1" customWidth="1"/>
    <col min="3600" max="3600" width="8.5703125" bestFit="1" customWidth="1"/>
    <col min="3814" max="3814" width="9.140625" customWidth="1"/>
    <col min="3815" max="3815" width="23.7109375" customWidth="1"/>
    <col min="3816" max="3816" width="9.140625" customWidth="1"/>
    <col min="3817" max="3818" width="6.5703125" customWidth="1"/>
    <col min="3819" max="3820" width="20.7109375" customWidth="1"/>
    <col min="3821" max="3822" width="6.5703125" customWidth="1"/>
    <col min="3823" max="3824" width="15.5703125" customWidth="1"/>
    <col min="3825" max="3825" width="9.42578125" customWidth="1"/>
    <col min="3826" max="3827" width="6.5703125" customWidth="1"/>
    <col min="3828" max="3828" width="21.7109375" bestFit="1" customWidth="1"/>
    <col min="3829" max="3829" width="24.28515625" bestFit="1" customWidth="1"/>
    <col min="3830" max="3831" width="6.5703125" customWidth="1"/>
    <col min="3832" max="3832" width="11.5703125" customWidth="1"/>
    <col min="3833" max="3833" width="15.28515625" customWidth="1"/>
    <col min="3834" max="3837" width="6.5703125" customWidth="1"/>
    <col min="3838" max="3839" width="23.140625" bestFit="1" customWidth="1"/>
    <col min="3840" max="3841" width="6.5703125" customWidth="1"/>
    <col min="3842" max="3843" width="15.42578125" customWidth="1"/>
    <col min="3844" max="3844" width="6.7109375" customWidth="1"/>
    <col min="3845" max="3845" width="20.7109375" customWidth="1"/>
    <col min="3846" max="3847" width="6.5703125" customWidth="1"/>
    <col min="3848" max="3848" width="21.85546875" customWidth="1"/>
    <col min="3849" max="3849" width="18.85546875" bestFit="1" customWidth="1"/>
    <col min="3850" max="3850" width="7.42578125" customWidth="1"/>
    <col min="3852" max="3852" width="7" bestFit="1" customWidth="1"/>
    <col min="3853" max="3853" width="18.85546875" customWidth="1"/>
    <col min="3854" max="3855" width="6.5703125" bestFit="1" customWidth="1"/>
    <col min="3856" max="3856" width="8.5703125" bestFit="1" customWidth="1"/>
    <col min="4070" max="4070" width="9.140625" customWidth="1"/>
    <col min="4071" max="4071" width="23.7109375" customWidth="1"/>
    <col min="4072" max="4072" width="9.140625" customWidth="1"/>
    <col min="4073" max="4074" width="6.5703125" customWidth="1"/>
    <col min="4075" max="4076" width="20.7109375" customWidth="1"/>
    <col min="4077" max="4078" width="6.5703125" customWidth="1"/>
    <col min="4079" max="4080" width="15.5703125" customWidth="1"/>
    <col min="4081" max="4081" width="9.42578125" customWidth="1"/>
    <col min="4082" max="4083" width="6.5703125" customWidth="1"/>
    <col min="4084" max="4084" width="21.7109375" bestFit="1" customWidth="1"/>
    <col min="4085" max="4085" width="24.28515625" bestFit="1" customWidth="1"/>
    <col min="4086" max="4087" width="6.5703125" customWidth="1"/>
    <col min="4088" max="4088" width="11.5703125" customWidth="1"/>
    <col min="4089" max="4089" width="15.28515625" customWidth="1"/>
    <col min="4090" max="4093" width="6.5703125" customWidth="1"/>
    <col min="4094" max="4095" width="23.140625" bestFit="1" customWidth="1"/>
    <col min="4096" max="4097" width="6.5703125" customWidth="1"/>
    <col min="4098" max="4099" width="15.42578125" customWidth="1"/>
    <col min="4100" max="4100" width="6.7109375" customWidth="1"/>
    <col min="4101" max="4101" width="20.7109375" customWidth="1"/>
    <col min="4102" max="4103" width="6.5703125" customWidth="1"/>
    <col min="4104" max="4104" width="21.85546875" customWidth="1"/>
    <col min="4105" max="4105" width="18.85546875" bestFit="1" customWidth="1"/>
    <col min="4106" max="4106" width="7.42578125" customWidth="1"/>
    <col min="4108" max="4108" width="7" bestFit="1" customWidth="1"/>
    <col min="4109" max="4109" width="18.85546875" customWidth="1"/>
    <col min="4110" max="4111" width="6.5703125" bestFit="1" customWidth="1"/>
    <col min="4112" max="4112" width="8.5703125" bestFit="1" customWidth="1"/>
    <col min="4326" max="4326" width="9.140625" customWidth="1"/>
    <col min="4327" max="4327" width="23.7109375" customWidth="1"/>
    <col min="4328" max="4328" width="9.140625" customWidth="1"/>
    <col min="4329" max="4330" width="6.5703125" customWidth="1"/>
    <col min="4331" max="4332" width="20.7109375" customWidth="1"/>
    <col min="4333" max="4334" width="6.5703125" customWidth="1"/>
    <col min="4335" max="4336" width="15.5703125" customWidth="1"/>
    <col min="4337" max="4337" width="9.42578125" customWidth="1"/>
    <col min="4338" max="4339" width="6.5703125" customWidth="1"/>
    <col min="4340" max="4340" width="21.7109375" bestFit="1" customWidth="1"/>
    <col min="4341" max="4341" width="24.28515625" bestFit="1" customWidth="1"/>
    <col min="4342" max="4343" width="6.5703125" customWidth="1"/>
    <col min="4344" max="4344" width="11.5703125" customWidth="1"/>
    <col min="4345" max="4345" width="15.28515625" customWidth="1"/>
    <col min="4346" max="4349" width="6.5703125" customWidth="1"/>
    <col min="4350" max="4351" width="23.140625" bestFit="1" customWidth="1"/>
    <col min="4352" max="4353" width="6.5703125" customWidth="1"/>
    <col min="4354" max="4355" width="15.42578125" customWidth="1"/>
    <col min="4356" max="4356" width="6.7109375" customWidth="1"/>
    <col min="4357" max="4357" width="20.7109375" customWidth="1"/>
    <col min="4358" max="4359" width="6.5703125" customWidth="1"/>
    <col min="4360" max="4360" width="21.85546875" customWidth="1"/>
    <col min="4361" max="4361" width="18.85546875" bestFit="1" customWidth="1"/>
    <col min="4362" max="4362" width="7.42578125" customWidth="1"/>
    <col min="4364" max="4364" width="7" bestFit="1" customWidth="1"/>
    <col min="4365" max="4365" width="18.85546875" customWidth="1"/>
    <col min="4366" max="4367" width="6.5703125" bestFit="1" customWidth="1"/>
    <col min="4368" max="4368" width="8.5703125" bestFit="1" customWidth="1"/>
    <col min="4582" max="4582" width="9.140625" customWidth="1"/>
    <col min="4583" max="4583" width="23.7109375" customWidth="1"/>
    <col min="4584" max="4584" width="9.140625" customWidth="1"/>
    <col min="4585" max="4586" width="6.5703125" customWidth="1"/>
    <col min="4587" max="4588" width="20.7109375" customWidth="1"/>
    <col min="4589" max="4590" width="6.5703125" customWidth="1"/>
    <col min="4591" max="4592" width="15.5703125" customWidth="1"/>
    <col min="4593" max="4593" width="9.42578125" customWidth="1"/>
    <col min="4594" max="4595" width="6.5703125" customWidth="1"/>
    <col min="4596" max="4596" width="21.7109375" bestFit="1" customWidth="1"/>
    <col min="4597" max="4597" width="24.28515625" bestFit="1" customWidth="1"/>
    <col min="4598" max="4599" width="6.5703125" customWidth="1"/>
    <col min="4600" max="4600" width="11.5703125" customWidth="1"/>
    <col min="4601" max="4601" width="15.28515625" customWidth="1"/>
    <col min="4602" max="4605" width="6.5703125" customWidth="1"/>
    <col min="4606" max="4607" width="23.140625" bestFit="1" customWidth="1"/>
    <col min="4608" max="4609" width="6.5703125" customWidth="1"/>
    <col min="4610" max="4611" width="15.42578125" customWidth="1"/>
    <col min="4612" max="4612" width="6.7109375" customWidth="1"/>
    <col min="4613" max="4613" width="20.7109375" customWidth="1"/>
    <col min="4614" max="4615" width="6.5703125" customWidth="1"/>
    <col min="4616" max="4616" width="21.85546875" customWidth="1"/>
    <col min="4617" max="4617" width="18.85546875" bestFit="1" customWidth="1"/>
    <col min="4618" max="4618" width="7.42578125" customWidth="1"/>
    <col min="4620" max="4620" width="7" bestFit="1" customWidth="1"/>
    <col min="4621" max="4621" width="18.85546875" customWidth="1"/>
    <col min="4622" max="4623" width="6.5703125" bestFit="1" customWidth="1"/>
    <col min="4624" max="4624" width="8.5703125" bestFit="1" customWidth="1"/>
    <col min="4838" max="4838" width="9.140625" customWidth="1"/>
    <col min="4839" max="4839" width="23.7109375" customWidth="1"/>
    <col min="4840" max="4840" width="9.140625" customWidth="1"/>
    <col min="4841" max="4842" width="6.5703125" customWidth="1"/>
    <col min="4843" max="4844" width="20.7109375" customWidth="1"/>
    <col min="4845" max="4846" width="6.5703125" customWidth="1"/>
    <col min="4847" max="4848" width="15.5703125" customWidth="1"/>
    <col min="4849" max="4849" width="9.42578125" customWidth="1"/>
    <col min="4850" max="4851" width="6.5703125" customWidth="1"/>
    <col min="4852" max="4852" width="21.7109375" bestFit="1" customWidth="1"/>
    <col min="4853" max="4853" width="24.28515625" bestFit="1" customWidth="1"/>
    <col min="4854" max="4855" width="6.5703125" customWidth="1"/>
    <col min="4856" max="4856" width="11.5703125" customWidth="1"/>
    <col min="4857" max="4857" width="15.28515625" customWidth="1"/>
    <col min="4858" max="4861" width="6.5703125" customWidth="1"/>
    <col min="4862" max="4863" width="23.140625" bestFit="1" customWidth="1"/>
    <col min="4864" max="4865" width="6.5703125" customWidth="1"/>
    <col min="4866" max="4867" width="15.42578125" customWidth="1"/>
    <col min="4868" max="4868" width="6.7109375" customWidth="1"/>
    <col min="4869" max="4869" width="20.7109375" customWidth="1"/>
    <col min="4870" max="4871" width="6.5703125" customWidth="1"/>
    <col min="4872" max="4872" width="21.85546875" customWidth="1"/>
    <col min="4873" max="4873" width="18.85546875" bestFit="1" customWidth="1"/>
    <col min="4874" max="4874" width="7.42578125" customWidth="1"/>
    <col min="4876" max="4876" width="7" bestFit="1" customWidth="1"/>
    <col min="4877" max="4877" width="18.85546875" customWidth="1"/>
    <col min="4878" max="4879" width="6.5703125" bestFit="1" customWidth="1"/>
    <col min="4880" max="4880" width="8.5703125" bestFit="1" customWidth="1"/>
    <col min="5094" max="5094" width="9.140625" customWidth="1"/>
    <col min="5095" max="5095" width="23.7109375" customWidth="1"/>
    <col min="5096" max="5096" width="9.140625" customWidth="1"/>
    <col min="5097" max="5098" width="6.5703125" customWidth="1"/>
    <col min="5099" max="5100" width="20.7109375" customWidth="1"/>
    <col min="5101" max="5102" width="6.5703125" customWidth="1"/>
    <col min="5103" max="5104" width="15.5703125" customWidth="1"/>
    <col min="5105" max="5105" width="9.42578125" customWidth="1"/>
    <col min="5106" max="5107" width="6.5703125" customWidth="1"/>
    <col min="5108" max="5108" width="21.7109375" bestFit="1" customWidth="1"/>
    <col min="5109" max="5109" width="24.28515625" bestFit="1" customWidth="1"/>
    <col min="5110" max="5111" width="6.5703125" customWidth="1"/>
    <col min="5112" max="5112" width="11.5703125" customWidth="1"/>
    <col min="5113" max="5113" width="15.28515625" customWidth="1"/>
    <col min="5114" max="5117" width="6.5703125" customWidth="1"/>
    <col min="5118" max="5119" width="23.140625" bestFit="1" customWidth="1"/>
    <col min="5120" max="5121" width="6.5703125" customWidth="1"/>
    <col min="5122" max="5123" width="15.42578125" customWidth="1"/>
    <col min="5124" max="5124" width="6.7109375" customWidth="1"/>
    <col min="5125" max="5125" width="20.7109375" customWidth="1"/>
    <col min="5126" max="5127" width="6.5703125" customWidth="1"/>
    <col min="5128" max="5128" width="21.85546875" customWidth="1"/>
    <col min="5129" max="5129" width="18.85546875" bestFit="1" customWidth="1"/>
    <col min="5130" max="5130" width="7.42578125" customWidth="1"/>
    <col min="5132" max="5132" width="7" bestFit="1" customWidth="1"/>
    <col min="5133" max="5133" width="18.85546875" customWidth="1"/>
    <col min="5134" max="5135" width="6.5703125" bestFit="1" customWidth="1"/>
    <col min="5136" max="5136" width="8.5703125" bestFit="1" customWidth="1"/>
    <col min="5350" max="5350" width="9.140625" customWidth="1"/>
    <col min="5351" max="5351" width="23.7109375" customWidth="1"/>
    <col min="5352" max="5352" width="9.140625" customWidth="1"/>
    <col min="5353" max="5354" width="6.5703125" customWidth="1"/>
    <col min="5355" max="5356" width="20.7109375" customWidth="1"/>
    <col min="5357" max="5358" width="6.5703125" customWidth="1"/>
    <col min="5359" max="5360" width="15.5703125" customWidth="1"/>
    <col min="5361" max="5361" width="9.42578125" customWidth="1"/>
    <col min="5362" max="5363" width="6.5703125" customWidth="1"/>
    <col min="5364" max="5364" width="21.7109375" bestFit="1" customWidth="1"/>
    <col min="5365" max="5365" width="24.28515625" bestFit="1" customWidth="1"/>
    <col min="5366" max="5367" width="6.5703125" customWidth="1"/>
    <col min="5368" max="5368" width="11.5703125" customWidth="1"/>
    <col min="5369" max="5369" width="15.28515625" customWidth="1"/>
    <col min="5370" max="5373" width="6.5703125" customWidth="1"/>
    <col min="5374" max="5375" width="23.140625" bestFit="1" customWidth="1"/>
    <col min="5376" max="5377" width="6.5703125" customWidth="1"/>
    <col min="5378" max="5379" width="15.42578125" customWidth="1"/>
    <col min="5380" max="5380" width="6.7109375" customWidth="1"/>
    <col min="5381" max="5381" width="20.7109375" customWidth="1"/>
    <col min="5382" max="5383" width="6.5703125" customWidth="1"/>
    <col min="5384" max="5384" width="21.85546875" customWidth="1"/>
    <col min="5385" max="5385" width="18.85546875" bestFit="1" customWidth="1"/>
    <col min="5386" max="5386" width="7.42578125" customWidth="1"/>
    <col min="5388" max="5388" width="7" bestFit="1" customWidth="1"/>
    <col min="5389" max="5389" width="18.85546875" customWidth="1"/>
    <col min="5390" max="5391" width="6.5703125" bestFit="1" customWidth="1"/>
    <col min="5392" max="5392" width="8.5703125" bestFit="1" customWidth="1"/>
    <col min="5606" max="5606" width="9.140625" customWidth="1"/>
    <col min="5607" max="5607" width="23.7109375" customWidth="1"/>
    <col min="5608" max="5608" width="9.140625" customWidth="1"/>
    <col min="5609" max="5610" width="6.5703125" customWidth="1"/>
    <col min="5611" max="5612" width="20.7109375" customWidth="1"/>
    <col min="5613" max="5614" width="6.5703125" customWidth="1"/>
    <col min="5615" max="5616" width="15.5703125" customWidth="1"/>
    <col min="5617" max="5617" width="9.42578125" customWidth="1"/>
    <col min="5618" max="5619" width="6.5703125" customWidth="1"/>
    <col min="5620" max="5620" width="21.7109375" bestFit="1" customWidth="1"/>
    <col min="5621" max="5621" width="24.28515625" bestFit="1" customWidth="1"/>
    <col min="5622" max="5623" width="6.5703125" customWidth="1"/>
    <col min="5624" max="5624" width="11.5703125" customWidth="1"/>
    <col min="5625" max="5625" width="15.28515625" customWidth="1"/>
    <col min="5626" max="5629" width="6.5703125" customWidth="1"/>
    <col min="5630" max="5631" width="23.140625" bestFit="1" customWidth="1"/>
    <col min="5632" max="5633" width="6.5703125" customWidth="1"/>
    <col min="5634" max="5635" width="15.42578125" customWidth="1"/>
    <col min="5636" max="5636" width="6.7109375" customWidth="1"/>
    <col min="5637" max="5637" width="20.7109375" customWidth="1"/>
    <col min="5638" max="5639" width="6.5703125" customWidth="1"/>
    <col min="5640" max="5640" width="21.85546875" customWidth="1"/>
    <col min="5641" max="5641" width="18.85546875" bestFit="1" customWidth="1"/>
    <col min="5642" max="5642" width="7.42578125" customWidth="1"/>
    <col min="5644" max="5644" width="7" bestFit="1" customWidth="1"/>
    <col min="5645" max="5645" width="18.85546875" customWidth="1"/>
    <col min="5646" max="5647" width="6.5703125" bestFit="1" customWidth="1"/>
    <col min="5648" max="5648" width="8.5703125" bestFit="1" customWidth="1"/>
    <col min="5862" max="5862" width="9.140625" customWidth="1"/>
    <col min="5863" max="5863" width="23.7109375" customWidth="1"/>
    <col min="5864" max="5864" width="9.140625" customWidth="1"/>
    <col min="5865" max="5866" width="6.5703125" customWidth="1"/>
    <col min="5867" max="5868" width="20.7109375" customWidth="1"/>
    <col min="5869" max="5870" width="6.5703125" customWidth="1"/>
    <col min="5871" max="5872" width="15.5703125" customWidth="1"/>
    <col min="5873" max="5873" width="9.42578125" customWidth="1"/>
    <col min="5874" max="5875" width="6.5703125" customWidth="1"/>
    <col min="5876" max="5876" width="21.7109375" bestFit="1" customWidth="1"/>
    <col min="5877" max="5877" width="24.28515625" bestFit="1" customWidth="1"/>
    <col min="5878" max="5879" width="6.5703125" customWidth="1"/>
    <col min="5880" max="5880" width="11.5703125" customWidth="1"/>
    <col min="5881" max="5881" width="15.28515625" customWidth="1"/>
    <col min="5882" max="5885" width="6.5703125" customWidth="1"/>
    <col min="5886" max="5887" width="23.140625" bestFit="1" customWidth="1"/>
    <col min="5888" max="5889" width="6.5703125" customWidth="1"/>
    <col min="5890" max="5891" width="15.42578125" customWidth="1"/>
    <col min="5892" max="5892" width="6.7109375" customWidth="1"/>
    <col min="5893" max="5893" width="20.7109375" customWidth="1"/>
    <col min="5894" max="5895" width="6.5703125" customWidth="1"/>
    <col min="5896" max="5896" width="21.85546875" customWidth="1"/>
    <col min="5897" max="5897" width="18.85546875" bestFit="1" customWidth="1"/>
    <col min="5898" max="5898" width="7.42578125" customWidth="1"/>
    <col min="5900" max="5900" width="7" bestFit="1" customWidth="1"/>
    <col min="5901" max="5901" width="18.85546875" customWidth="1"/>
    <col min="5902" max="5903" width="6.5703125" bestFit="1" customWidth="1"/>
    <col min="5904" max="5904" width="8.5703125" bestFit="1" customWidth="1"/>
    <col min="6118" max="6118" width="9.140625" customWidth="1"/>
    <col min="6119" max="6119" width="23.7109375" customWidth="1"/>
    <col min="6120" max="6120" width="9.140625" customWidth="1"/>
    <col min="6121" max="6122" width="6.5703125" customWidth="1"/>
    <col min="6123" max="6124" width="20.7109375" customWidth="1"/>
    <col min="6125" max="6126" width="6.5703125" customWidth="1"/>
    <col min="6127" max="6128" width="15.5703125" customWidth="1"/>
    <col min="6129" max="6129" width="9.42578125" customWidth="1"/>
    <col min="6130" max="6131" width="6.5703125" customWidth="1"/>
    <col min="6132" max="6132" width="21.7109375" bestFit="1" customWidth="1"/>
    <col min="6133" max="6133" width="24.28515625" bestFit="1" customWidth="1"/>
    <col min="6134" max="6135" width="6.5703125" customWidth="1"/>
    <col min="6136" max="6136" width="11.5703125" customWidth="1"/>
    <col min="6137" max="6137" width="15.28515625" customWidth="1"/>
    <col min="6138" max="6141" width="6.5703125" customWidth="1"/>
    <col min="6142" max="6143" width="23.140625" bestFit="1" customWidth="1"/>
    <col min="6144" max="6145" width="6.5703125" customWidth="1"/>
    <col min="6146" max="6147" width="15.42578125" customWidth="1"/>
    <col min="6148" max="6148" width="6.7109375" customWidth="1"/>
    <col min="6149" max="6149" width="20.7109375" customWidth="1"/>
    <col min="6150" max="6151" width="6.5703125" customWidth="1"/>
    <col min="6152" max="6152" width="21.85546875" customWidth="1"/>
    <col min="6153" max="6153" width="18.85546875" bestFit="1" customWidth="1"/>
    <col min="6154" max="6154" width="7.42578125" customWidth="1"/>
    <col min="6156" max="6156" width="7" bestFit="1" customWidth="1"/>
    <col min="6157" max="6157" width="18.85546875" customWidth="1"/>
    <col min="6158" max="6159" width="6.5703125" bestFit="1" customWidth="1"/>
    <col min="6160" max="6160" width="8.5703125" bestFit="1" customWidth="1"/>
    <col min="6374" max="6374" width="9.140625" customWidth="1"/>
    <col min="6375" max="6375" width="23.7109375" customWidth="1"/>
    <col min="6376" max="6376" width="9.140625" customWidth="1"/>
    <col min="6377" max="6378" width="6.5703125" customWidth="1"/>
    <col min="6379" max="6380" width="20.7109375" customWidth="1"/>
    <col min="6381" max="6382" width="6.5703125" customWidth="1"/>
    <col min="6383" max="6384" width="15.5703125" customWidth="1"/>
    <col min="6385" max="6385" width="9.42578125" customWidth="1"/>
    <col min="6386" max="6387" width="6.5703125" customWidth="1"/>
    <col min="6388" max="6388" width="21.7109375" bestFit="1" customWidth="1"/>
    <col min="6389" max="6389" width="24.28515625" bestFit="1" customWidth="1"/>
    <col min="6390" max="6391" width="6.5703125" customWidth="1"/>
    <col min="6392" max="6392" width="11.5703125" customWidth="1"/>
    <col min="6393" max="6393" width="15.28515625" customWidth="1"/>
    <col min="6394" max="6397" width="6.5703125" customWidth="1"/>
    <col min="6398" max="6399" width="23.140625" bestFit="1" customWidth="1"/>
    <col min="6400" max="6401" width="6.5703125" customWidth="1"/>
    <col min="6402" max="6403" width="15.42578125" customWidth="1"/>
    <col min="6404" max="6404" width="6.7109375" customWidth="1"/>
    <col min="6405" max="6405" width="20.7109375" customWidth="1"/>
    <col min="6406" max="6407" width="6.5703125" customWidth="1"/>
    <col min="6408" max="6408" width="21.85546875" customWidth="1"/>
    <col min="6409" max="6409" width="18.85546875" bestFit="1" customWidth="1"/>
    <col min="6410" max="6410" width="7.42578125" customWidth="1"/>
    <col min="6412" max="6412" width="7" bestFit="1" customWidth="1"/>
    <col min="6413" max="6413" width="18.85546875" customWidth="1"/>
    <col min="6414" max="6415" width="6.5703125" bestFit="1" customWidth="1"/>
    <col min="6416" max="6416" width="8.5703125" bestFit="1" customWidth="1"/>
    <col min="6630" max="6630" width="9.140625" customWidth="1"/>
    <col min="6631" max="6631" width="23.7109375" customWidth="1"/>
    <col min="6632" max="6632" width="9.140625" customWidth="1"/>
    <col min="6633" max="6634" width="6.5703125" customWidth="1"/>
    <col min="6635" max="6636" width="20.7109375" customWidth="1"/>
    <col min="6637" max="6638" width="6.5703125" customWidth="1"/>
    <col min="6639" max="6640" width="15.5703125" customWidth="1"/>
    <col min="6641" max="6641" width="9.42578125" customWidth="1"/>
    <col min="6642" max="6643" width="6.5703125" customWidth="1"/>
    <col min="6644" max="6644" width="21.7109375" bestFit="1" customWidth="1"/>
    <col min="6645" max="6645" width="24.28515625" bestFit="1" customWidth="1"/>
    <col min="6646" max="6647" width="6.5703125" customWidth="1"/>
    <col min="6648" max="6648" width="11.5703125" customWidth="1"/>
    <col min="6649" max="6649" width="15.28515625" customWidth="1"/>
    <col min="6650" max="6653" width="6.5703125" customWidth="1"/>
    <col min="6654" max="6655" width="23.140625" bestFit="1" customWidth="1"/>
    <col min="6656" max="6657" width="6.5703125" customWidth="1"/>
    <col min="6658" max="6659" width="15.42578125" customWidth="1"/>
    <col min="6660" max="6660" width="6.7109375" customWidth="1"/>
    <col min="6661" max="6661" width="20.7109375" customWidth="1"/>
    <col min="6662" max="6663" width="6.5703125" customWidth="1"/>
    <col min="6664" max="6664" width="21.85546875" customWidth="1"/>
    <col min="6665" max="6665" width="18.85546875" bestFit="1" customWidth="1"/>
    <col min="6666" max="6666" width="7.42578125" customWidth="1"/>
    <col min="6668" max="6668" width="7" bestFit="1" customWidth="1"/>
    <col min="6669" max="6669" width="18.85546875" customWidth="1"/>
    <col min="6670" max="6671" width="6.5703125" bestFit="1" customWidth="1"/>
    <col min="6672" max="6672" width="8.5703125" bestFit="1" customWidth="1"/>
    <col min="6886" max="6886" width="9.140625" customWidth="1"/>
    <col min="6887" max="6887" width="23.7109375" customWidth="1"/>
    <col min="6888" max="6888" width="9.140625" customWidth="1"/>
    <col min="6889" max="6890" width="6.5703125" customWidth="1"/>
    <col min="6891" max="6892" width="20.7109375" customWidth="1"/>
    <col min="6893" max="6894" width="6.5703125" customWidth="1"/>
    <col min="6895" max="6896" width="15.5703125" customWidth="1"/>
    <col min="6897" max="6897" width="9.42578125" customWidth="1"/>
    <col min="6898" max="6899" width="6.5703125" customWidth="1"/>
    <col min="6900" max="6900" width="21.7109375" bestFit="1" customWidth="1"/>
    <col min="6901" max="6901" width="24.28515625" bestFit="1" customWidth="1"/>
    <col min="6902" max="6903" width="6.5703125" customWidth="1"/>
    <col min="6904" max="6904" width="11.5703125" customWidth="1"/>
    <col min="6905" max="6905" width="15.28515625" customWidth="1"/>
    <col min="6906" max="6909" width="6.5703125" customWidth="1"/>
    <col min="6910" max="6911" width="23.140625" bestFit="1" customWidth="1"/>
    <col min="6912" max="6913" width="6.5703125" customWidth="1"/>
    <col min="6914" max="6915" width="15.42578125" customWidth="1"/>
    <col min="6916" max="6916" width="6.7109375" customWidth="1"/>
    <col min="6917" max="6917" width="20.7109375" customWidth="1"/>
    <col min="6918" max="6919" width="6.5703125" customWidth="1"/>
    <col min="6920" max="6920" width="21.85546875" customWidth="1"/>
    <col min="6921" max="6921" width="18.85546875" bestFit="1" customWidth="1"/>
    <col min="6922" max="6922" width="7.42578125" customWidth="1"/>
    <col min="6924" max="6924" width="7" bestFit="1" customWidth="1"/>
    <col min="6925" max="6925" width="18.85546875" customWidth="1"/>
    <col min="6926" max="6927" width="6.5703125" bestFit="1" customWidth="1"/>
    <col min="6928" max="6928" width="8.5703125" bestFit="1" customWidth="1"/>
    <col min="7142" max="7142" width="9.140625" customWidth="1"/>
    <col min="7143" max="7143" width="23.7109375" customWidth="1"/>
    <col min="7144" max="7144" width="9.140625" customWidth="1"/>
    <col min="7145" max="7146" width="6.5703125" customWidth="1"/>
    <col min="7147" max="7148" width="20.7109375" customWidth="1"/>
    <col min="7149" max="7150" width="6.5703125" customWidth="1"/>
    <col min="7151" max="7152" width="15.5703125" customWidth="1"/>
    <col min="7153" max="7153" width="9.42578125" customWidth="1"/>
    <col min="7154" max="7155" width="6.5703125" customWidth="1"/>
    <col min="7156" max="7156" width="21.7109375" bestFit="1" customWidth="1"/>
    <col min="7157" max="7157" width="24.28515625" bestFit="1" customWidth="1"/>
    <col min="7158" max="7159" width="6.5703125" customWidth="1"/>
    <col min="7160" max="7160" width="11.5703125" customWidth="1"/>
    <col min="7161" max="7161" width="15.28515625" customWidth="1"/>
    <col min="7162" max="7165" width="6.5703125" customWidth="1"/>
    <col min="7166" max="7167" width="23.140625" bestFit="1" customWidth="1"/>
    <col min="7168" max="7169" width="6.5703125" customWidth="1"/>
    <col min="7170" max="7171" width="15.42578125" customWidth="1"/>
    <col min="7172" max="7172" width="6.7109375" customWidth="1"/>
    <col min="7173" max="7173" width="20.7109375" customWidth="1"/>
    <col min="7174" max="7175" width="6.5703125" customWidth="1"/>
    <col min="7176" max="7176" width="21.85546875" customWidth="1"/>
    <col min="7177" max="7177" width="18.85546875" bestFit="1" customWidth="1"/>
    <col min="7178" max="7178" width="7.42578125" customWidth="1"/>
    <col min="7180" max="7180" width="7" bestFit="1" customWidth="1"/>
    <col min="7181" max="7181" width="18.85546875" customWidth="1"/>
    <col min="7182" max="7183" width="6.5703125" bestFit="1" customWidth="1"/>
    <col min="7184" max="7184" width="8.5703125" bestFit="1" customWidth="1"/>
    <col min="7398" max="7398" width="9.140625" customWidth="1"/>
    <col min="7399" max="7399" width="23.7109375" customWidth="1"/>
    <col min="7400" max="7400" width="9.140625" customWidth="1"/>
    <col min="7401" max="7402" width="6.5703125" customWidth="1"/>
    <col min="7403" max="7404" width="20.7109375" customWidth="1"/>
    <col min="7405" max="7406" width="6.5703125" customWidth="1"/>
    <col min="7407" max="7408" width="15.5703125" customWidth="1"/>
    <col min="7409" max="7409" width="9.42578125" customWidth="1"/>
    <col min="7410" max="7411" width="6.5703125" customWidth="1"/>
    <col min="7412" max="7412" width="21.7109375" bestFit="1" customWidth="1"/>
    <col min="7413" max="7413" width="24.28515625" bestFit="1" customWidth="1"/>
    <col min="7414" max="7415" width="6.5703125" customWidth="1"/>
    <col min="7416" max="7416" width="11.5703125" customWidth="1"/>
    <col min="7417" max="7417" width="15.28515625" customWidth="1"/>
    <col min="7418" max="7421" width="6.5703125" customWidth="1"/>
    <col min="7422" max="7423" width="23.140625" bestFit="1" customWidth="1"/>
    <col min="7424" max="7425" width="6.5703125" customWidth="1"/>
    <col min="7426" max="7427" width="15.42578125" customWidth="1"/>
    <col min="7428" max="7428" width="6.7109375" customWidth="1"/>
    <col min="7429" max="7429" width="20.7109375" customWidth="1"/>
    <col min="7430" max="7431" width="6.5703125" customWidth="1"/>
    <col min="7432" max="7432" width="21.85546875" customWidth="1"/>
    <col min="7433" max="7433" width="18.85546875" bestFit="1" customWidth="1"/>
    <col min="7434" max="7434" width="7.42578125" customWidth="1"/>
    <col min="7436" max="7436" width="7" bestFit="1" customWidth="1"/>
    <col min="7437" max="7437" width="18.85546875" customWidth="1"/>
    <col min="7438" max="7439" width="6.5703125" bestFit="1" customWidth="1"/>
    <col min="7440" max="7440" width="8.5703125" bestFit="1" customWidth="1"/>
    <col min="7654" max="7654" width="9.140625" customWidth="1"/>
    <col min="7655" max="7655" width="23.7109375" customWidth="1"/>
    <col min="7656" max="7656" width="9.140625" customWidth="1"/>
    <col min="7657" max="7658" width="6.5703125" customWidth="1"/>
    <col min="7659" max="7660" width="20.7109375" customWidth="1"/>
    <col min="7661" max="7662" width="6.5703125" customWidth="1"/>
    <col min="7663" max="7664" width="15.5703125" customWidth="1"/>
    <col min="7665" max="7665" width="9.42578125" customWidth="1"/>
    <col min="7666" max="7667" width="6.5703125" customWidth="1"/>
    <col min="7668" max="7668" width="21.7109375" bestFit="1" customWidth="1"/>
    <col min="7669" max="7669" width="24.28515625" bestFit="1" customWidth="1"/>
    <col min="7670" max="7671" width="6.5703125" customWidth="1"/>
    <col min="7672" max="7672" width="11.5703125" customWidth="1"/>
    <col min="7673" max="7673" width="15.28515625" customWidth="1"/>
    <col min="7674" max="7677" width="6.5703125" customWidth="1"/>
    <col min="7678" max="7679" width="23.140625" bestFit="1" customWidth="1"/>
    <col min="7680" max="7681" width="6.5703125" customWidth="1"/>
    <col min="7682" max="7683" width="15.42578125" customWidth="1"/>
    <col min="7684" max="7684" width="6.7109375" customWidth="1"/>
    <col min="7685" max="7685" width="20.7109375" customWidth="1"/>
    <col min="7686" max="7687" width="6.5703125" customWidth="1"/>
    <col min="7688" max="7688" width="21.85546875" customWidth="1"/>
    <col min="7689" max="7689" width="18.85546875" bestFit="1" customWidth="1"/>
    <col min="7690" max="7690" width="7.42578125" customWidth="1"/>
    <col min="7692" max="7692" width="7" bestFit="1" customWidth="1"/>
    <col min="7693" max="7693" width="18.85546875" customWidth="1"/>
    <col min="7694" max="7695" width="6.5703125" bestFit="1" customWidth="1"/>
    <col min="7696" max="7696" width="8.5703125" bestFit="1" customWidth="1"/>
    <col min="7910" max="7910" width="9.140625" customWidth="1"/>
    <col min="7911" max="7911" width="23.7109375" customWidth="1"/>
    <col min="7912" max="7912" width="9.140625" customWidth="1"/>
    <col min="7913" max="7914" width="6.5703125" customWidth="1"/>
    <col min="7915" max="7916" width="20.7109375" customWidth="1"/>
    <col min="7917" max="7918" width="6.5703125" customWidth="1"/>
    <col min="7919" max="7920" width="15.5703125" customWidth="1"/>
    <col min="7921" max="7921" width="9.42578125" customWidth="1"/>
    <col min="7922" max="7923" width="6.5703125" customWidth="1"/>
    <col min="7924" max="7924" width="21.7109375" bestFit="1" customWidth="1"/>
    <col min="7925" max="7925" width="24.28515625" bestFit="1" customWidth="1"/>
    <col min="7926" max="7927" width="6.5703125" customWidth="1"/>
    <col min="7928" max="7928" width="11.5703125" customWidth="1"/>
    <col min="7929" max="7929" width="15.28515625" customWidth="1"/>
    <col min="7930" max="7933" width="6.5703125" customWidth="1"/>
    <col min="7934" max="7935" width="23.140625" bestFit="1" customWidth="1"/>
    <col min="7936" max="7937" width="6.5703125" customWidth="1"/>
    <col min="7938" max="7939" width="15.42578125" customWidth="1"/>
    <col min="7940" max="7940" width="6.7109375" customWidth="1"/>
    <col min="7941" max="7941" width="20.7109375" customWidth="1"/>
    <col min="7942" max="7943" width="6.5703125" customWidth="1"/>
    <col min="7944" max="7944" width="21.85546875" customWidth="1"/>
    <col min="7945" max="7945" width="18.85546875" bestFit="1" customWidth="1"/>
    <col min="7946" max="7946" width="7.42578125" customWidth="1"/>
    <col min="7948" max="7948" width="7" bestFit="1" customWidth="1"/>
    <col min="7949" max="7949" width="18.85546875" customWidth="1"/>
    <col min="7950" max="7951" width="6.5703125" bestFit="1" customWidth="1"/>
    <col min="7952" max="7952" width="8.5703125" bestFit="1" customWidth="1"/>
    <col min="8166" max="8166" width="9.140625" customWidth="1"/>
    <col min="8167" max="8167" width="23.7109375" customWidth="1"/>
    <col min="8168" max="8168" width="9.140625" customWidth="1"/>
    <col min="8169" max="8170" width="6.5703125" customWidth="1"/>
    <col min="8171" max="8172" width="20.7109375" customWidth="1"/>
    <col min="8173" max="8174" width="6.5703125" customWidth="1"/>
    <col min="8175" max="8176" width="15.5703125" customWidth="1"/>
    <col min="8177" max="8177" width="9.42578125" customWidth="1"/>
    <col min="8178" max="8179" width="6.5703125" customWidth="1"/>
    <col min="8180" max="8180" width="21.7109375" bestFit="1" customWidth="1"/>
    <col min="8181" max="8181" width="24.28515625" bestFit="1" customWidth="1"/>
    <col min="8182" max="8183" width="6.5703125" customWidth="1"/>
    <col min="8184" max="8184" width="11.5703125" customWidth="1"/>
    <col min="8185" max="8185" width="15.28515625" customWidth="1"/>
    <col min="8186" max="8189" width="6.5703125" customWidth="1"/>
    <col min="8190" max="8191" width="23.140625" bestFit="1" customWidth="1"/>
    <col min="8192" max="8193" width="6.5703125" customWidth="1"/>
    <col min="8194" max="8195" width="15.42578125" customWidth="1"/>
    <col min="8196" max="8196" width="6.7109375" customWidth="1"/>
    <col min="8197" max="8197" width="20.7109375" customWidth="1"/>
    <col min="8198" max="8199" width="6.5703125" customWidth="1"/>
    <col min="8200" max="8200" width="21.85546875" customWidth="1"/>
    <col min="8201" max="8201" width="18.85546875" bestFit="1" customWidth="1"/>
    <col min="8202" max="8202" width="7.42578125" customWidth="1"/>
    <col min="8204" max="8204" width="7" bestFit="1" customWidth="1"/>
    <col min="8205" max="8205" width="18.85546875" customWidth="1"/>
    <col min="8206" max="8207" width="6.5703125" bestFit="1" customWidth="1"/>
    <col min="8208" max="8208" width="8.5703125" bestFit="1" customWidth="1"/>
    <col min="8422" max="8422" width="9.140625" customWidth="1"/>
    <col min="8423" max="8423" width="23.7109375" customWidth="1"/>
    <col min="8424" max="8424" width="9.140625" customWidth="1"/>
    <col min="8425" max="8426" width="6.5703125" customWidth="1"/>
    <col min="8427" max="8428" width="20.7109375" customWidth="1"/>
    <col min="8429" max="8430" width="6.5703125" customWidth="1"/>
    <col min="8431" max="8432" width="15.5703125" customWidth="1"/>
    <col min="8433" max="8433" width="9.42578125" customWidth="1"/>
    <col min="8434" max="8435" width="6.5703125" customWidth="1"/>
    <col min="8436" max="8436" width="21.7109375" bestFit="1" customWidth="1"/>
    <col min="8437" max="8437" width="24.28515625" bestFit="1" customWidth="1"/>
    <col min="8438" max="8439" width="6.5703125" customWidth="1"/>
    <col min="8440" max="8440" width="11.5703125" customWidth="1"/>
    <col min="8441" max="8441" width="15.28515625" customWidth="1"/>
    <col min="8442" max="8445" width="6.5703125" customWidth="1"/>
    <col min="8446" max="8447" width="23.140625" bestFit="1" customWidth="1"/>
    <col min="8448" max="8449" width="6.5703125" customWidth="1"/>
    <col min="8450" max="8451" width="15.42578125" customWidth="1"/>
    <col min="8452" max="8452" width="6.7109375" customWidth="1"/>
    <col min="8453" max="8453" width="20.7109375" customWidth="1"/>
    <col min="8454" max="8455" width="6.5703125" customWidth="1"/>
    <col min="8456" max="8456" width="21.85546875" customWidth="1"/>
    <col min="8457" max="8457" width="18.85546875" bestFit="1" customWidth="1"/>
    <col min="8458" max="8458" width="7.42578125" customWidth="1"/>
    <col min="8460" max="8460" width="7" bestFit="1" customWidth="1"/>
    <col min="8461" max="8461" width="18.85546875" customWidth="1"/>
    <col min="8462" max="8463" width="6.5703125" bestFit="1" customWidth="1"/>
    <col min="8464" max="8464" width="8.5703125" bestFit="1" customWidth="1"/>
    <col min="8678" max="8678" width="9.140625" customWidth="1"/>
    <col min="8679" max="8679" width="23.7109375" customWidth="1"/>
    <col min="8680" max="8680" width="9.140625" customWidth="1"/>
    <col min="8681" max="8682" width="6.5703125" customWidth="1"/>
    <col min="8683" max="8684" width="20.7109375" customWidth="1"/>
    <col min="8685" max="8686" width="6.5703125" customWidth="1"/>
    <col min="8687" max="8688" width="15.5703125" customWidth="1"/>
    <col min="8689" max="8689" width="9.42578125" customWidth="1"/>
    <col min="8690" max="8691" width="6.5703125" customWidth="1"/>
    <col min="8692" max="8692" width="21.7109375" bestFit="1" customWidth="1"/>
    <col min="8693" max="8693" width="24.28515625" bestFit="1" customWidth="1"/>
    <col min="8694" max="8695" width="6.5703125" customWidth="1"/>
    <col min="8696" max="8696" width="11.5703125" customWidth="1"/>
    <col min="8697" max="8697" width="15.28515625" customWidth="1"/>
    <col min="8698" max="8701" width="6.5703125" customWidth="1"/>
    <col min="8702" max="8703" width="23.140625" bestFit="1" customWidth="1"/>
    <col min="8704" max="8705" width="6.5703125" customWidth="1"/>
    <col min="8706" max="8707" width="15.42578125" customWidth="1"/>
    <col min="8708" max="8708" width="6.7109375" customWidth="1"/>
    <col min="8709" max="8709" width="20.7109375" customWidth="1"/>
    <col min="8710" max="8711" width="6.5703125" customWidth="1"/>
    <col min="8712" max="8712" width="21.85546875" customWidth="1"/>
    <col min="8713" max="8713" width="18.85546875" bestFit="1" customWidth="1"/>
    <col min="8714" max="8714" width="7.42578125" customWidth="1"/>
    <col min="8716" max="8716" width="7" bestFit="1" customWidth="1"/>
    <col min="8717" max="8717" width="18.85546875" customWidth="1"/>
    <col min="8718" max="8719" width="6.5703125" bestFit="1" customWidth="1"/>
    <col min="8720" max="8720" width="8.5703125" bestFit="1" customWidth="1"/>
    <col min="8934" max="8934" width="9.140625" customWidth="1"/>
    <col min="8935" max="8935" width="23.7109375" customWidth="1"/>
    <col min="8936" max="8936" width="9.140625" customWidth="1"/>
    <col min="8937" max="8938" width="6.5703125" customWidth="1"/>
    <col min="8939" max="8940" width="20.7109375" customWidth="1"/>
    <col min="8941" max="8942" width="6.5703125" customWidth="1"/>
    <col min="8943" max="8944" width="15.5703125" customWidth="1"/>
    <col min="8945" max="8945" width="9.42578125" customWidth="1"/>
    <col min="8946" max="8947" width="6.5703125" customWidth="1"/>
    <col min="8948" max="8948" width="21.7109375" bestFit="1" customWidth="1"/>
    <col min="8949" max="8949" width="24.28515625" bestFit="1" customWidth="1"/>
    <col min="8950" max="8951" width="6.5703125" customWidth="1"/>
    <col min="8952" max="8952" width="11.5703125" customWidth="1"/>
    <col min="8953" max="8953" width="15.28515625" customWidth="1"/>
    <col min="8954" max="8957" width="6.5703125" customWidth="1"/>
    <col min="8958" max="8959" width="23.140625" bestFit="1" customWidth="1"/>
    <col min="8960" max="8961" width="6.5703125" customWidth="1"/>
    <col min="8962" max="8963" width="15.42578125" customWidth="1"/>
    <col min="8964" max="8964" width="6.7109375" customWidth="1"/>
    <col min="8965" max="8965" width="20.7109375" customWidth="1"/>
    <col min="8966" max="8967" width="6.5703125" customWidth="1"/>
    <col min="8968" max="8968" width="21.85546875" customWidth="1"/>
    <col min="8969" max="8969" width="18.85546875" bestFit="1" customWidth="1"/>
    <col min="8970" max="8970" width="7.42578125" customWidth="1"/>
    <col min="8972" max="8972" width="7" bestFit="1" customWidth="1"/>
    <col min="8973" max="8973" width="18.85546875" customWidth="1"/>
    <col min="8974" max="8975" width="6.5703125" bestFit="1" customWidth="1"/>
    <col min="8976" max="8976" width="8.5703125" bestFit="1" customWidth="1"/>
    <col min="9190" max="9190" width="9.140625" customWidth="1"/>
    <col min="9191" max="9191" width="23.7109375" customWidth="1"/>
    <col min="9192" max="9192" width="9.140625" customWidth="1"/>
    <col min="9193" max="9194" width="6.5703125" customWidth="1"/>
    <col min="9195" max="9196" width="20.7109375" customWidth="1"/>
    <col min="9197" max="9198" width="6.5703125" customWidth="1"/>
    <col min="9199" max="9200" width="15.5703125" customWidth="1"/>
    <col min="9201" max="9201" width="9.42578125" customWidth="1"/>
    <col min="9202" max="9203" width="6.5703125" customWidth="1"/>
    <col min="9204" max="9204" width="21.7109375" bestFit="1" customWidth="1"/>
    <col min="9205" max="9205" width="24.28515625" bestFit="1" customWidth="1"/>
    <col min="9206" max="9207" width="6.5703125" customWidth="1"/>
    <col min="9208" max="9208" width="11.5703125" customWidth="1"/>
    <col min="9209" max="9209" width="15.28515625" customWidth="1"/>
    <col min="9210" max="9213" width="6.5703125" customWidth="1"/>
    <col min="9214" max="9215" width="23.140625" bestFit="1" customWidth="1"/>
    <col min="9216" max="9217" width="6.5703125" customWidth="1"/>
    <col min="9218" max="9219" width="15.42578125" customWidth="1"/>
    <col min="9220" max="9220" width="6.7109375" customWidth="1"/>
    <col min="9221" max="9221" width="20.7109375" customWidth="1"/>
    <col min="9222" max="9223" width="6.5703125" customWidth="1"/>
    <col min="9224" max="9224" width="21.85546875" customWidth="1"/>
    <col min="9225" max="9225" width="18.85546875" bestFit="1" customWidth="1"/>
    <col min="9226" max="9226" width="7.42578125" customWidth="1"/>
    <col min="9228" max="9228" width="7" bestFit="1" customWidth="1"/>
    <col min="9229" max="9229" width="18.85546875" customWidth="1"/>
    <col min="9230" max="9231" width="6.5703125" bestFit="1" customWidth="1"/>
    <col min="9232" max="9232" width="8.5703125" bestFit="1" customWidth="1"/>
    <col min="9446" max="9446" width="9.140625" customWidth="1"/>
    <col min="9447" max="9447" width="23.7109375" customWidth="1"/>
    <col min="9448" max="9448" width="9.140625" customWidth="1"/>
    <col min="9449" max="9450" width="6.5703125" customWidth="1"/>
    <col min="9451" max="9452" width="20.7109375" customWidth="1"/>
    <col min="9453" max="9454" width="6.5703125" customWidth="1"/>
    <col min="9455" max="9456" width="15.5703125" customWidth="1"/>
    <col min="9457" max="9457" width="9.42578125" customWidth="1"/>
    <col min="9458" max="9459" width="6.5703125" customWidth="1"/>
    <col min="9460" max="9460" width="21.7109375" bestFit="1" customWidth="1"/>
    <col min="9461" max="9461" width="24.28515625" bestFit="1" customWidth="1"/>
    <col min="9462" max="9463" width="6.5703125" customWidth="1"/>
    <col min="9464" max="9464" width="11.5703125" customWidth="1"/>
    <col min="9465" max="9465" width="15.28515625" customWidth="1"/>
    <col min="9466" max="9469" width="6.5703125" customWidth="1"/>
    <col min="9470" max="9471" width="23.140625" bestFit="1" customWidth="1"/>
    <col min="9472" max="9473" width="6.5703125" customWidth="1"/>
    <col min="9474" max="9475" width="15.42578125" customWidth="1"/>
    <col min="9476" max="9476" width="6.7109375" customWidth="1"/>
    <col min="9477" max="9477" width="20.7109375" customWidth="1"/>
    <col min="9478" max="9479" width="6.5703125" customWidth="1"/>
    <col min="9480" max="9480" width="21.85546875" customWidth="1"/>
    <col min="9481" max="9481" width="18.85546875" bestFit="1" customWidth="1"/>
    <col min="9482" max="9482" width="7.42578125" customWidth="1"/>
    <col min="9484" max="9484" width="7" bestFit="1" customWidth="1"/>
    <col min="9485" max="9485" width="18.85546875" customWidth="1"/>
    <col min="9486" max="9487" width="6.5703125" bestFit="1" customWidth="1"/>
    <col min="9488" max="9488" width="8.5703125" bestFit="1" customWidth="1"/>
    <col min="9702" max="9702" width="9.140625" customWidth="1"/>
    <col min="9703" max="9703" width="23.7109375" customWidth="1"/>
    <col min="9704" max="9704" width="9.140625" customWidth="1"/>
    <col min="9705" max="9706" width="6.5703125" customWidth="1"/>
    <col min="9707" max="9708" width="20.7109375" customWidth="1"/>
    <col min="9709" max="9710" width="6.5703125" customWidth="1"/>
    <col min="9711" max="9712" width="15.5703125" customWidth="1"/>
    <col min="9713" max="9713" width="9.42578125" customWidth="1"/>
    <col min="9714" max="9715" width="6.5703125" customWidth="1"/>
    <col min="9716" max="9716" width="21.7109375" bestFit="1" customWidth="1"/>
    <col min="9717" max="9717" width="24.28515625" bestFit="1" customWidth="1"/>
    <col min="9718" max="9719" width="6.5703125" customWidth="1"/>
    <col min="9720" max="9720" width="11.5703125" customWidth="1"/>
    <col min="9721" max="9721" width="15.28515625" customWidth="1"/>
    <col min="9722" max="9725" width="6.5703125" customWidth="1"/>
    <col min="9726" max="9727" width="23.140625" bestFit="1" customWidth="1"/>
    <col min="9728" max="9729" width="6.5703125" customWidth="1"/>
    <col min="9730" max="9731" width="15.42578125" customWidth="1"/>
    <col min="9732" max="9732" width="6.7109375" customWidth="1"/>
    <col min="9733" max="9733" width="20.7109375" customWidth="1"/>
    <col min="9734" max="9735" width="6.5703125" customWidth="1"/>
    <col min="9736" max="9736" width="21.85546875" customWidth="1"/>
    <col min="9737" max="9737" width="18.85546875" bestFit="1" customWidth="1"/>
    <col min="9738" max="9738" width="7.42578125" customWidth="1"/>
    <col min="9740" max="9740" width="7" bestFit="1" customWidth="1"/>
    <col min="9741" max="9741" width="18.85546875" customWidth="1"/>
    <col min="9742" max="9743" width="6.5703125" bestFit="1" customWidth="1"/>
    <col min="9744" max="9744" width="8.5703125" bestFit="1" customWidth="1"/>
    <col min="9958" max="9958" width="9.140625" customWidth="1"/>
    <col min="9959" max="9959" width="23.7109375" customWidth="1"/>
    <col min="9960" max="9960" width="9.140625" customWidth="1"/>
    <col min="9961" max="9962" width="6.5703125" customWidth="1"/>
    <col min="9963" max="9964" width="20.7109375" customWidth="1"/>
    <col min="9965" max="9966" width="6.5703125" customWidth="1"/>
    <col min="9967" max="9968" width="15.5703125" customWidth="1"/>
    <col min="9969" max="9969" width="9.42578125" customWidth="1"/>
    <col min="9970" max="9971" width="6.5703125" customWidth="1"/>
    <col min="9972" max="9972" width="21.7109375" bestFit="1" customWidth="1"/>
    <col min="9973" max="9973" width="24.28515625" bestFit="1" customWidth="1"/>
    <col min="9974" max="9975" width="6.5703125" customWidth="1"/>
    <col min="9976" max="9976" width="11.5703125" customWidth="1"/>
    <col min="9977" max="9977" width="15.28515625" customWidth="1"/>
    <col min="9978" max="9981" width="6.5703125" customWidth="1"/>
    <col min="9982" max="9983" width="23.140625" bestFit="1" customWidth="1"/>
    <col min="9984" max="9985" width="6.5703125" customWidth="1"/>
    <col min="9986" max="9987" width="15.42578125" customWidth="1"/>
    <col min="9988" max="9988" width="6.7109375" customWidth="1"/>
    <col min="9989" max="9989" width="20.7109375" customWidth="1"/>
    <col min="9990" max="9991" width="6.5703125" customWidth="1"/>
    <col min="9992" max="9992" width="21.85546875" customWidth="1"/>
    <col min="9993" max="9993" width="18.85546875" bestFit="1" customWidth="1"/>
    <col min="9994" max="9994" width="7.42578125" customWidth="1"/>
    <col min="9996" max="9996" width="7" bestFit="1" customWidth="1"/>
    <col min="9997" max="9997" width="18.85546875" customWidth="1"/>
    <col min="9998" max="9999" width="6.5703125" bestFit="1" customWidth="1"/>
    <col min="10000" max="10000" width="8.5703125" bestFit="1" customWidth="1"/>
    <col min="10214" max="10214" width="9.140625" customWidth="1"/>
    <col min="10215" max="10215" width="23.7109375" customWidth="1"/>
    <col min="10216" max="10216" width="9.140625" customWidth="1"/>
    <col min="10217" max="10218" width="6.5703125" customWidth="1"/>
    <col min="10219" max="10220" width="20.7109375" customWidth="1"/>
    <col min="10221" max="10222" width="6.5703125" customWidth="1"/>
    <col min="10223" max="10224" width="15.5703125" customWidth="1"/>
    <col min="10225" max="10225" width="9.42578125" customWidth="1"/>
    <col min="10226" max="10227" width="6.5703125" customWidth="1"/>
    <col min="10228" max="10228" width="21.7109375" bestFit="1" customWidth="1"/>
    <col min="10229" max="10229" width="24.28515625" bestFit="1" customWidth="1"/>
    <col min="10230" max="10231" width="6.5703125" customWidth="1"/>
    <col min="10232" max="10232" width="11.5703125" customWidth="1"/>
    <col min="10233" max="10233" width="15.28515625" customWidth="1"/>
    <col min="10234" max="10237" width="6.5703125" customWidth="1"/>
    <col min="10238" max="10239" width="23.140625" bestFit="1" customWidth="1"/>
    <col min="10240" max="10241" width="6.5703125" customWidth="1"/>
    <col min="10242" max="10243" width="15.42578125" customWidth="1"/>
    <col min="10244" max="10244" width="6.7109375" customWidth="1"/>
    <col min="10245" max="10245" width="20.7109375" customWidth="1"/>
    <col min="10246" max="10247" width="6.5703125" customWidth="1"/>
    <col min="10248" max="10248" width="21.85546875" customWidth="1"/>
    <col min="10249" max="10249" width="18.85546875" bestFit="1" customWidth="1"/>
    <col min="10250" max="10250" width="7.42578125" customWidth="1"/>
    <col min="10252" max="10252" width="7" bestFit="1" customWidth="1"/>
    <col min="10253" max="10253" width="18.85546875" customWidth="1"/>
    <col min="10254" max="10255" width="6.5703125" bestFit="1" customWidth="1"/>
    <col min="10256" max="10256" width="8.5703125" bestFit="1" customWidth="1"/>
    <col min="10470" max="10470" width="9.140625" customWidth="1"/>
    <col min="10471" max="10471" width="23.7109375" customWidth="1"/>
    <col min="10472" max="10472" width="9.140625" customWidth="1"/>
    <col min="10473" max="10474" width="6.5703125" customWidth="1"/>
    <col min="10475" max="10476" width="20.7109375" customWidth="1"/>
    <col min="10477" max="10478" width="6.5703125" customWidth="1"/>
    <col min="10479" max="10480" width="15.5703125" customWidth="1"/>
    <col min="10481" max="10481" width="9.42578125" customWidth="1"/>
    <col min="10482" max="10483" width="6.5703125" customWidth="1"/>
    <col min="10484" max="10484" width="21.7109375" bestFit="1" customWidth="1"/>
    <col min="10485" max="10485" width="24.28515625" bestFit="1" customWidth="1"/>
    <col min="10486" max="10487" width="6.5703125" customWidth="1"/>
    <col min="10488" max="10488" width="11.5703125" customWidth="1"/>
    <col min="10489" max="10489" width="15.28515625" customWidth="1"/>
    <col min="10490" max="10493" width="6.5703125" customWidth="1"/>
    <col min="10494" max="10495" width="23.140625" bestFit="1" customWidth="1"/>
    <col min="10496" max="10497" width="6.5703125" customWidth="1"/>
    <col min="10498" max="10499" width="15.42578125" customWidth="1"/>
    <col min="10500" max="10500" width="6.7109375" customWidth="1"/>
    <col min="10501" max="10501" width="20.7109375" customWidth="1"/>
    <col min="10502" max="10503" width="6.5703125" customWidth="1"/>
    <col min="10504" max="10504" width="21.85546875" customWidth="1"/>
    <col min="10505" max="10505" width="18.85546875" bestFit="1" customWidth="1"/>
    <col min="10506" max="10506" width="7.42578125" customWidth="1"/>
    <col min="10508" max="10508" width="7" bestFit="1" customWidth="1"/>
    <col min="10509" max="10509" width="18.85546875" customWidth="1"/>
    <col min="10510" max="10511" width="6.5703125" bestFit="1" customWidth="1"/>
    <col min="10512" max="10512" width="8.5703125" bestFit="1" customWidth="1"/>
    <col min="10726" max="10726" width="9.140625" customWidth="1"/>
    <col min="10727" max="10727" width="23.7109375" customWidth="1"/>
    <col min="10728" max="10728" width="9.140625" customWidth="1"/>
    <col min="10729" max="10730" width="6.5703125" customWidth="1"/>
    <col min="10731" max="10732" width="20.7109375" customWidth="1"/>
    <col min="10733" max="10734" width="6.5703125" customWidth="1"/>
    <col min="10735" max="10736" width="15.5703125" customWidth="1"/>
    <col min="10737" max="10737" width="9.42578125" customWidth="1"/>
    <col min="10738" max="10739" width="6.5703125" customWidth="1"/>
    <col min="10740" max="10740" width="21.7109375" bestFit="1" customWidth="1"/>
    <col min="10741" max="10741" width="24.28515625" bestFit="1" customWidth="1"/>
    <col min="10742" max="10743" width="6.5703125" customWidth="1"/>
    <col min="10744" max="10744" width="11.5703125" customWidth="1"/>
    <col min="10745" max="10745" width="15.28515625" customWidth="1"/>
    <col min="10746" max="10749" width="6.5703125" customWidth="1"/>
    <col min="10750" max="10751" width="23.140625" bestFit="1" customWidth="1"/>
    <col min="10752" max="10753" width="6.5703125" customWidth="1"/>
    <col min="10754" max="10755" width="15.42578125" customWidth="1"/>
    <col min="10756" max="10756" width="6.7109375" customWidth="1"/>
    <col min="10757" max="10757" width="20.7109375" customWidth="1"/>
    <col min="10758" max="10759" width="6.5703125" customWidth="1"/>
    <col min="10760" max="10760" width="21.85546875" customWidth="1"/>
    <col min="10761" max="10761" width="18.85546875" bestFit="1" customWidth="1"/>
    <col min="10762" max="10762" width="7.42578125" customWidth="1"/>
    <col min="10764" max="10764" width="7" bestFit="1" customWidth="1"/>
    <col min="10765" max="10765" width="18.85546875" customWidth="1"/>
    <col min="10766" max="10767" width="6.5703125" bestFit="1" customWidth="1"/>
    <col min="10768" max="10768" width="8.5703125" bestFit="1" customWidth="1"/>
    <col min="10982" max="10982" width="9.140625" customWidth="1"/>
    <col min="10983" max="10983" width="23.7109375" customWidth="1"/>
    <col min="10984" max="10984" width="9.140625" customWidth="1"/>
    <col min="10985" max="10986" width="6.5703125" customWidth="1"/>
    <col min="10987" max="10988" width="20.7109375" customWidth="1"/>
    <col min="10989" max="10990" width="6.5703125" customWidth="1"/>
    <col min="10991" max="10992" width="15.5703125" customWidth="1"/>
    <col min="10993" max="10993" width="9.42578125" customWidth="1"/>
    <col min="10994" max="10995" width="6.5703125" customWidth="1"/>
    <col min="10996" max="10996" width="21.7109375" bestFit="1" customWidth="1"/>
    <col min="10997" max="10997" width="24.28515625" bestFit="1" customWidth="1"/>
    <col min="10998" max="10999" width="6.5703125" customWidth="1"/>
    <col min="11000" max="11000" width="11.5703125" customWidth="1"/>
    <col min="11001" max="11001" width="15.28515625" customWidth="1"/>
    <col min="11002" max="11005" width="6.5703125" customWidth="1"/>
    <col min="11006" max="11007" width="23.140625" bestFit="1" customWidth="1"/>
    <col min="11008" max="11009" width="6.5703125" customWidth="1"/>
    <col min="11010" max="11011" width="15.42578125" customWidth="1"/>
    <col min="11012" max="11012" width="6.7109375" customWidth="1"/>
    <col min="11013" max="11013" width="20.7109375" customWidth="1"/>
    <col min="11014" max="11015" width="6.5703125" customWidth="1"/>
    <col min="11016" max="11016" width="21.85546875" customWidth="1"/>
    <col min="11017" max="11017" width="18.85546875" bestFit="1" customWidth="1"/>
    <col min="11018" max="11018" width="7.42578125" customWidth="1"/>
    <col min="11020" max="11020" width="7" bestFit="1" customWidth="1"/>
    <col min="11021" max="11021" width="18.85546875" customWidth="1"/>
    <col min="11022" max="11023" width="6.5703125" bestFit="1" customWidth="1"/>
    <col min="11024" max="11024" width="8.5703125" bestFit="1" customWidth="1"/>
    <col min="11238" max="11238" width="9.140625" customWidth="1"/>
    <col min="11239" max="11239" width="23.7109375" customWidth="1"/>
    <col min="11240" max="11240" width="9.140625" customWidth="1"/>
    <col min="11241" max="11242" width="6.5703125" customWidth="1"/>
    <col min="11243" max="11244" width="20.7109375" customWidth="1"/>
    <col min="11245" max="11246" width="6.5703125" customWidth="1"/>
    <col min="11247" max="11248" width="15.5703125" customWidth="1"/>
    <col min="11249" max="11249" width="9.42578125" customWidth="1"/>
    <col min="11250" max="11251" width="6.5703125" customWidth="1"/>
    <col min="11252" max="11252" width="21.7109375" bestFit="1" customWidth="1"/>
    <col min="11253" max="11253" width="24.28515625" bestFit="1" customWidth="1"/>
    <col min="11254" max="11255" width="6.5703125" customWidth="1"/>
    <col min="11256" max="11256" width="11.5703125" customWidth="1"/>
    <col min="11257" max="11257" width="15.28515625" customWidth="1"/>
    <col min="11258" max="11261" width="6.5703125" customWidth="1"/>
    <col min="11262" max="11263" width="23.140625" bestFit="1" customWidth="1"/>
    <col min="11264" max="11265" width="6.5703125" customWidth="1"/>
    <col min="11266" max="11267" width="15.42578125" customWidth="1"/>
    <col min="11268" max="11268" width="6.7109375" customWidth="1"/>
    <col min="11269" max="11269" width="20.7109375" customWidth="1"/>
    <col min="11270" max="11271" width="6.5703125" customWidth="1"/>
    <col min="11272" max="11272" width="21.85546875" customWidth="1"/>
    <col min="11273" max="11273" width="18.85546875" bestFit="1" customWidth="1"/>
    <col min="11274" max="11274" width="7.42578125" customWidth="1"/>
    <col min="11276" max="11276" width="7" bestFit="1" customWidth="1"/>
    <col min="11277" max="11277" width="18.85546875" customWidth="1"/>
    <col min="11278" max="11279" width="6.5703125" bestFit="1" customWidth="1"/>
    <col min="11280" max="11280" width="8.5703125" bestFit="1" customWidth="1"/>
    <col min="11494" max="11494" width="9.140625" customWidth="1"/>
    <col min="11495" max="11495" width="23.7109375" customWidth="1"/>
    <col min="11496" max="11496" width="9.140625" customWidth="1"/>
    <col min="11497" max="11498" width="6.5703125" customWidth="1"/>
    <col min="11499" max="11500" width="20.7109375" customWidth="1"/>
    <col min="11501" max="11502" width="6.5703125" customWidth="1"/>
    <col min="11503" max="11504" width="15.5703125" customWidth="1"/>
    <col min="11505" max="11505" width="9.42578125" customWidth="1"/>
    <col min="11506" max="11507" width="6.5703125" customWidth="1"/>
    <col min="11508" max="11508" width="21.7109375" bestFit="1" customWidth="1"/>
    <col min="11509" max="11509" width="24.28515625" bestFit="1" customWidth="1"/>
    <col min="11510" max="11511" width="6.5703125" customWidth="1"/>
    <col min="11512" max="11512" width="11.5703125" customWidth="1"/>
    <col min="11513" max="11513" width="15.28515625" customWidth="1"/>
    <col min="11514" max="11517" width="6.5703125" customWidth="1"/>
    <col min="11518" max="11519" width="23.140625" bestFit="1" customWidth="1"/>
    <col min="11520" max="11521" width="6.5703125" customWidth="1"/>
    <col min="11522" max="11523" width="15.42578125" customWidth="1"/>
    <col min="11524" max="11524" width="6.7109375" customWidth="1"/>
    <col min="11525" max="11525" width="20.7109375" customWidth="1"/>
    <col min="11526" max="11527" width="6.5703125" customWidth="1"/>
    <col min="11528" max="11528" width="21.85546875" customWidth="1"/>
    <col min="11529" max="11529" width="18.85546875" bestFit="1" customWidth="1"/>
    <col min="11530" max="11530" width="7.42578125" customWidth="1"/>
    <col min="11532" max="11532" width="7" bestFit="1" customWidth="1"/>
    <col min="11533" max="11533" width="18.85546875" customWidth="1"/>
    <col min="11534" max="11535" width="6.5703125" bestFit="1" customWidth="1"/>
    <col min="11536" max="11536" width="8.5703125" bestFit="1" customWidth="1"/>
    <col min="11750" max="11750" width="9.140625" customWidth="1"/>
    <col min="11751" max="11751" width="23.7109375" customWidth="1"/>
    <col min="11752" max="11752" width="9.140625" customWidth="1"/>
    <col min="11753" max="11754" width="6.5703125" customWidth="1"/>
    <col min="11755" max="11756" width="20.7109375" customWidth="1"/>
    <col min="11757" max="11758" width="6.5703125" customWidth="1"/>
    <col min="11759" max="11760" width="15.5703125" customWidth="1"/>
    <col min="11761" max="11761" width="9.42578125" customWidth="1"/>
    <col min="11762" max="11763" width="6.5703125" customWidth="1"/>
    <col min="11764" max="11764" width="21.7109375" bestFit="1" customWidth="1"/>
    <col min="11765" max="11765" width="24.28515625" bestFit="1" customWidth="1"/>
    <col min="11766" max="11767" width="6.5703125" customWidth="1"/>
    <col min="11768" max="11768" width="11.5703125" customWidth="1"/>
    <col min="11769" max="11769" width="15.28515625" customWidth="1"/>
    <col min="11770" max="11773" width="6.5703125" customWidth="1"/>
    <col min="11774" max="11775" width="23.140625" bestFit="1" customWidth="1"/>
    <col min="11776" max="11777" width="6.5703125" customWidth="1"/>
    <col min="11778" max="11779" width="15.42578125" customWidth="1"/>
    <col min="11780" max="11780" width="6.7109375" customWidth="1"/>
    <col min="11781" max="11781" width="20.7109375" customWidth="1"/>
    <col min="11782" max="11783" width="6.5703125" customWidth="1"/>
    <col min="11784" max="11784" width="21.85546875" customWidth="1"/>
    <col min="11785" max="11785" width="18.85546875" bestFit="1" customWidth="1"/>
    <col min="11786" max="11786" width="7.42578125" customWidth="1"/>
    <col min="11788" max="11788" width="7" bestFit="1" customWidth="1"/>
    <col min="11789" max="11789" width="18.85546875" customWidth="1"/>
    <col min="11790" max="11791" width="6.5703125" bestFit="1" customWidth="1"/>
    <col min="11792" max="11792" width="8.5703125" bestFit="1" customWidth="1"/>
    <col min="12006" max="12006" width="9.140625" customWidth="1"/>
    <col min="12007" max="12007" width="23.7109375" customWidth="1"/>
    <col min="12008" max="12008" width="9.140625" customWidth="1"/>
    <col min="12009" max="12010" width="6.5703125" customWidth="1"/>
    <col min="12011" max="12012" width="20.7109375" customWidth="1"/>
    <col min="12013" max="12014" width="6.5703125" customWidth="1"/>
    <col min="12015" max="12016" width="15.5703125" customWidth="1"/>
    <col min="12017" max="12017" width="9.42578125" customWidth="1"/>
    <col min="12018" max="12019" width="6.5703125" customWidth="1"/>
    <col min="12020" max="12020" width="21.7109375" bestFit="1" customWidth="1"/>
    <col min="12021" max="12021" width="24.28515625" bestFit="1" customWidth="1"/>
    <col min="12022" max="12023" width="6.5703125" customWidth="1"/>
    <col min="12024" max="12024" width="11.5703125" customWidth="1"/>
    <col min="12025" max="12025" width="15.28515625" customWidth="1"/>
    <col min="12026" max="12029" width="6.5703125" customWidth="1"/>
    <col min="12030" max="12031" width="23.140625" bestFit="1" customWidth="1"/>
    <col min="12032" max="12033" width="6.5703125" customWidth="1"/>
    <col min="12034" max="12035" width="15.42578125" customWidth="1"/>
    <col min="12036" max="12036" width="6.7109375" customWidth="1"/>
    <col min="12037" max="12037" width="20.7109375" customWidth="1"/>
    <col min="12038" max="12039" width="6.5703125" customWidth="1"/>
    <col min="12040" max="12040" width="21.85546875" customWidth="1"/>
    <col min="12041" max="12041" width="18.85546875" bestFit="1" customWidth="1"/>
    <col min="12042" max="12042" width="7.42578125" customWidth="1"/>
    <col min="12044" max="12044" width="7" bestFit="1" customWidth="1"/>
    <col min="12045" max="12045" width="18.85546875" customWidth="1"/>
    <col min="12046" max="12047" width="6.5703125" bestFit="1" customWidth="1"/>
    <col min="12048" max="12048" width="8.5703125" bestFit="1" customWidth="1"/>
    <col min="12262" max="12262" width="9.140625" customWidth="1"/>
    <col min="12263" max="12263" width="23.7109375" customWidth="1"/>
    <col min="12264" max="12264" width="9.140625" customWidth="1"/>
    <col min="12265" max="12266" width="6.5703125" customWidth="1"/>
    <col min="12267" max="12268" width="20.7109375" customWidth="1"/>
    <col min="12269" max="12270" width="6.5703125" customWidth="1"/>
    <col min="12271" max="12272" width="15.5703125" customWidth="1"/>
    <col min="12273" max="12273" width="9.42578125" customWidth="1"/>
    <col min="12274" max="12275" width="6.5703125" customWidth="1"/>
    <col min="12276" max="12276" width="21.7109375" bestFit="1" customWidth="1"/>
    <col min="12277" max="12277" width="24.28515625" bestFit="1" customWidth="1"/>
    <col min="12278" max="12279" width="6.5703125" customWidth="1"/>
    <col min="12280" max="12280" width="11.5703125" customWidth="1"/>
    <col min="12281" max="12281" width="15.28515625" customWidth="1"/>
    <col min="12282" max="12285" width="6.5703125" customWidth="1"/>
    <col min="12286" max="12287" width="23.140625" bestFit="1" customWidth="1"/>
    <col min="12288" max="12289" width="6.5703125" customWidth="1"/>
    <col min="12290" max="12291" width="15.42578125" customWidth="1"/>
    <col min="12292" max="12292" width="6.7109375" customWidth="1"/>
    <col min="12293" max="12293" width="20.7109375" customWidth="1"/>
    <col min="12294" max="12295" width="6.5703125" customWidth="1"/>
    <col min="12296" max="12296" width="21.85546875" customWidth="1"/>
    <col min="12297" max="12297" width="18.85546875" bestFit="1" customWidth="1"/>
    <col min="12298" max="12298" width="7.42578125" customWidth="1"/>
    <col min="12300" max="12300" width="7" bestFit="1" customWidth="1"/>
    <col min="12301" max="12301" width="18.85546875" customWidth="1"/>
    <col min="12302" max="12303" width="6.5703125" bestFit="1" customWidth="1"/>
    <col min="12304" max="12304" width="8.5703125" bestFit="1" customWidth="1"/>
    <col min="12518" max="12518" width="9.140625" customWidth="1"/>
    <col min="12519" max="12519" width="23.7109375" customWidth="1"/>
    <col min="12520" max="12520" width="9.140625" customWidth="1"/>
    <col min="12521" max="12522" width="6.5703125" customWidth="1"/>
    <col min="12523" max="12524" width="20.7109375" customWidth="1"/>
    <col min="12525" max="12526" width="6.5703125" customWidth="1"/>
    <col min="12527" max="12528" width="15.5703125" customWidth="1"/>
    <col min="12529" max="12529" width="9.42578125" customWidth="1"/>
    <col min="12530" max="12531" width="6.5703125" customWidth="1"/>
    <col min="12532" max="12532" width="21.7109375" bestFit="1" customWidth="1"/>
    <col min="12533" max="12533" width="24.28515625" bestFit="1" customWidth="1"/>
    <col min="12534" max="12535" width="6.5703125" customWidth="1"/>
    <col min="12536" max="12536" width="11.5703125" customWidth="1"/>
    <col min="12537" max="12537" width="15.28515625" customWidth="1"/>
    <col min="12538" max="12541" width="6.5703125" customWidth="1"/>
    <col min="12542" max="12543" width="23.140625" bestFit="1" customWidth="1"/>
    <col min="12544" max="12545" width="6.5703125" customWidth="1"/>
    <col min="12546" max="12547" width="15.42578125" customWidth="1"/>
    <col min="12548" max="12548" width="6.7109375" customWidth="1"/>
    <col min="12549" max="12549" width="20.7109375" customWidth="1"/>
    <col min="12550" max="12551" width="6.5703125" customWidth="1"/>
    <col min="12552" max="12552" width="21.85546875" customWidth="1"/>
    <col min="12553" max="12553" width="18.85546875" bestFit="1" customWidth="1"/>
    <col min="12554" max="12554" width="7.42578125" customWidth="1"/>
    <col min="12556" max="12556" width="7" bestFit="1" customWidth="1"/>
    <col min="12557" max="12557" width="18.85546875" customWidth="1"/>
    <col min="12558" max="12559" width="6.5703125" bestFit="1" customWidth="1"/>
    <col min="12560" max="12560" width="8.5703125" bestFit="1" customWidth="1"/>
    <col min="12774" max="12774" width="9.140625" customWidth="1"/>
    <col min="12775" max="12775" width="23.7109375" customWidth="1"/>
    <col min="12776" max="12776" width="9.140625" customWidth="1"/>
    <col min="12777" max="12778" width="6.5703125" customWidth="1"/>
    <col min="12779" max="12780" width="20.7109375" customWidth="1"/>
    <col min="12781" max="12782" width="6.5703125" customWidth="1"/>
    <col min="12783" max="12784" width="15.5703125" customWidth="1"/>
    <col min="12785" max="12785" width="9.42578125" customWidth="1"/>
    <col min="12786" max="12787" width="6.5703125" customWidth="1"/>
    <col min="12788" max="12788" width="21.7109375" bestFit="1" customWidth="1"/>
    <col min="12789" max="12789" width="24.28515625" bestFit="1" customWidth="1"/>
    <col min="12790" max="12791" width="6.5703125" customWidth="1"/>
    <col min="12792" max="12792" width="11.5703125" customWidth="1"/>
    <col min="12793" max="12793" width="15.28515625" customWidth="1"/>
    <col min="12794" max="12797" width="6.5703125" customWidth="1"/>
    <col min="12798" max="12799" width="23.140625" bestFit="1" customWidth="1"/>
    <col min="12800" max="12801" width="6.5703125" customWidth="1"/>
    <col min="12802" max="12803" width="15.42578125" customWidth="1"/>
    <col min="12804" max="12804" width="6.7109375" customWidth="1"/>
    <col min="12805" max="12805" width="20.7109375" customWidth="1"/>
    <col min="12806" max="12807" width="6.5703125" customWidth="1"/>
    <col min="12808" max="12808" width="21.85546875" customWidth="1"/>
    <col min="12809" max="12809" width="18.85546875" bestFit="1" customWidth="1"/>
    <col min="12810" max="12810" width="7.42578125" customWidth="1"/>
    <col min="12812" max="12812" width="7" bestFit="1" customWidth="1"/>
    <col min="12813" max="12813" width="18.85546875" customWidth="1"/>
    <col min="12814" max="12815" width="6.5703125" bestFit="1" customWidth="1"/>
    <col min="12816" max="12816" width="8.5703125" bestFit="1" customWidth="1"/>
    <col min="13030" max="13030" width="9.140625" customWidth="1"/>
    <col min="13031" max="13031" width="23.7109375" customWidth="1"/>
    <col min="13032" max="13032" width="9.140625" customWidth="1"/>
    <col min="13033" max="13034" width="6.5703125" customWidth="1"/>
    <col min="13035" max="13036" width="20.7109375" customWidth="1"/>
    <col min="13037" max="13038" width="6.5703125" customWidth="1"/>
    <col min="13039" max="13040" width="15.5703125" customWidth="1"/>
    <col min="13041" max="13041" width="9.42578125" customWidth="1"/>
    <col min="13042" max="13043" width="6.5703125" customWidth="1"/>
    <col min="13044" max="13044" width="21.7109375" bestFit="1" customWidth="1"/>
    <col min="13045" max="13045" width="24.28515625" bestFit="1" customWidth="1"/>
    <col min="13046" max="13047" width="6.5703125" customWidth="1"/>
    <col min="13048" max="13048" width="11.5703125" customWidth="1"/>
    <col min="13049" max="13049" width="15.28515625" customWidth="1"/>
    <col min="13050" max="13053" width="6.5703125" customWidth="1"/>
    <col min="13054" max="13055" width="23.140625" bestFit="1" customWidth="1"/>
    <col min="13056" max="13057" width="6.5703125" customWidth="1"/>
    <col min="13058" max="13059" width="15.42578125" customWidth="1"/>
    <col min="13060" max="13060" width="6.7109375" customWidth="1"/>
    <col min="13061" max="13061" width="20.7109375" customWidth="1"/>
    <col min="13062" max="13063" width="6.5703125" customWidth="1"/>
    <col min="13064" max="13064" width="21.85546875" customWidth="1"/>
    <col min="13065" max="13065" width="18.85546875" bestFit="1" customWidth="1"/>
    <col min="13066" max="13066" width="7.42578125" customWidth="1"/>
    <col min="13068" max="13068" width="7" bestFit="1" customWidth="1"/>
    <col min="13069" max="13069" width="18.85546875" customWidth="1"/>
    <col min="13070" max="13071" width="6.5703125" bestFit="1" customWidth="1"/>
    <col min="13072" max="13072" width="8.5703125" bestFit="1" customWidth="1"/>
    <col min="13286" max="13286" width="9.140625" customWidth="1"/>
    <col min="13287" max="13287" width="23.7109375" customWidth="1"/>
    <col min="13288" max="13288" width="9.140625" customWidth="1"/>
    <col min="13289" max="13290" width="6.5703125" customWidth="1"/>
    <col min="13291" max="13292" width="20.7109375" customWidth="1"/>
    <col min="13293" max="13294" width="6.5703125" customWidth="1"/>
    <col min="13295" max="13296" width="15.5703125" customWidth="1"/>
    <col min="13297" max="13297" width="9.42578125" customWidth="1"/>
    <col min="13298" max="13299" width="6.5703125" customWidth="1"/>
    <col min="13300" max="13300" width="21.7109375" bestFit="1" customWidth="1"/>
    <col min="13301" max="13301" width="24.28515625" bestFit="1" customWidth="1"/>
    <col min="13302" max="13303" width="6.5703125" customWidth="1"/>
    <col min="13304" max="13304" width="11.5703125" customWidth="1"/>
    <col min="13305" max="13305" width="15.28515625" customWidth="1"/>
    <col min="13306" max="13309" width="6.5703125" customWidth="1"/>
    <col min="13310" max="13311" width="23.140625" bestFit="1" customWidth="1"/>
    <col min="13312" max="13313" width="6.5703125" customWidth="1"/>
    <col min="13314" max="13315" width="15.42578125" customWidth="1"/>
    <col min="13316" max="13316" width="6.7109375" customWidth="1"/>
    <col min="13317" max="13317" width="20.7109375" customWidth="1"/>
    <col min="13318" max="13319" width="6.5703125" customWidth="1"/>
    <col min="13320" max="13320" width="21.85546875" customWidth="1"/>
    <col min="13321" max="13321" width="18.85546875" bestFit="1" customWidth="1"/>
    <col min="13322" max="13322" width="7.42578125" customWidth="1"/>
    <col min="13324" max="13324" width="7" bestFit="1" customWidth="1"/>
    <col min="13325" max="13325" width="18.85546875" customWidth="1"/>
    <col min="13326" max="13327" width="6.5703125" bestFit="1" customWidth="1"/>
    <col min="13328" max="13328" width="8.5703125" bestFit="1" customWidth="1"/>
    <col min="13542" max="13542" width="9.140625" customWidth="1"/>
    <col min="13543" max="13543" width="23.7109375" customWidth="1"/>
    <col min="13544" max="13544" width="9.140625" customWidth="1"/>
    <col min="13545" max="13546" width="6.5703125" customWidth="1"/>
    <col min="13547" max="13548" width="20.7109375" customWidth="1"/>
    <col min="13549" max="13550" width="6.5703125" customWidth="1"/>
    <col min="13551" max="13552" width="15.5703125" customWidth="1"/>
    <col min="13553" max="13553" width="9.42578125" customWidth="1"/>
    <col min="13554" max="13555" width="6.5703125" customWidth="1"/>
    <col min="13556" max="13556" width="21.7109375" bestFit="1" customWidth="1"/>
    <col min="13557" max="13557" width="24.28515625" bestFit="1" customWidth="1"/>
    <col min="13558" max="13559" width="6.5703125" customWidth="1"/>
    <col min="13560" max="13560" width="11.5703125" customWidth="1"/>
    <col min="13561" max="13561" width="15.28515625" customWidth="1"/>
    <col min="13562" max="13565" width="6.5703125" customWidth="1"/>
    <col min="13566" max="13567" width="23.140625" bestFit="1" customWidth="1"/>
    <col min="13568" max="13569" width="6.5703125" customWidth="1"/>
    <col min="13570" max="13571" width="15.42578125" customWidth="1"/>
    <col min="13572" max="13572" width="6.7109375" customWidth="1"/>
    <col min="13573" max="13573" width="20.7109375" customWidth="1"/>
    <col min="13574" max="13575" width="6.5703125" customWidth="1"/>
    <col min="13576" max="13576" width="21.85546875" customWidth="1"/>
    <col min="13577" max="13577" width="18.85546875" bestFit="1" customWidth="1"/>
    <col min="13578" max="13578" width="7.42578125" customWidth="1"/>
    <col min="13580" max="13580" width="7" bestFit="1" customWidth="1"/>
    <col min="13581" max="13581" width="18.85546875" customWidth="1"/>
    <col min="13582" max="13583" width="6.5703125" bestFit="1" customWidth="1"/>
    <col min="13584" max="13584" width="8.5703125" bestFit="1" customWidth="1"/>
    <col min="13798" max="13798" width="9.140625" customWidth="1"/>
    <col min="13799" max="13799" width="23.7109375" customWidth="1"/>
    <col min="13800" max="13800" width="9.140625" customWidth="1"/>
    <col min="13801" max="13802" width="6.5703125" customWidth="1"/>
    <col min="13803" max="13804" width="20.7109375" customWidth="1"/>
    <col min="13805" max="13806" width="6.5703125" customWidth="1"/>
    <col min="13807" max="13808" width="15.5703125" customWidth="1"/>
    <col min="13809" max="13809" width="9.42578125" customWidth="1"/>
    <col min="13810" max="13811" width="6.5703125" customWidth="1"/>
    <col min="13812" max="13812" width="21.7109375" bestFit="1" customWidth="1"/>
    <col min="13813" max="13813" width="24.28515625" bestFit="1" customWidth="1"/>
    <col min="13814" max="13815" width="6.5703125" customWidth="1"/>
    <col min="13816" max="13816" width="11.5703125" customWidth="1"/>
    <col min="13817" max="13817" width="15.28515625" customWidth="1"/>
    <col min="13818" max="13821" width="6.5703125" customWidth="1"/>
    <col min="13822" max="13823" width="23.140625" bestFit="1" customWidth="1"/>
    <col min="13824" max="13825" width="6.5703125" customWidth="1"/>
    <col min="13826" max="13827" width="15.42578125" customWidth="1"/>
    <col min="13828" max="13828" width="6.7109375" customWidth="1"/>
    <col min="13829" max="13829" width="20.7109375" customWidth="1"/>
    <col min="13830" max="13831" width="6.5703125" customWidth="1"/>
    <col min="13832" max="13832" width="21.85546875" customWidth="1"/>
    <col min="13833" max="13833" width="18.85546875" bestFit="1" customWidth="1"/>
    <col min="13834" max="13834" width="7.42578125" customWidth="1"/>
    <col min="13836" max="13836" width="7" bestFit="1" customWidth="1"/>
    <col min="13837" max="13837" width="18.85546875" customWidth="1"/>
    <col min="13838" max="13839" width="6.5703125" bestFit="1" customWidth="1"/>
    <col min="13840" max="13840" width="8.5703125" bestFit="1" customWidth="1"/>
    <col min="14054" max="14054" width="9.140625" customWidth="1"/>
    <col min="14055" max="14055" width="23.7109375" customWidth="1"/>
    <col min="14056" max="14056" width="9.140625" customWidth="1"/>
    <col min="14057" max="14058" width="6.5703125" customWidth="1"/>
    <col min="14059" max="14060" width="20.7109375" customWidth="1"/>
    <col min="14061" max="14062" width="6.5703125" customWidth="1"/>
    <col min="14063" max="14064" width="15.5703125" customWidth="1"/>
    <col min="14065" max="14065" width="9.42578125" customWidth="1"/>
    <col min="14066" max="14067" width="6.5703125" customWidth="1"/>
    <col min="14068" max="14068" width="21.7109375" bestFit="1" customWidth="1"/>
    <col min="14069" max="14069" width="24.28515625" bestFit="1" customWidth="1"/>
    <col min="14070" max="14071" width="6.5703125" customWidth="1"/>
    <col min="14072" max="14072" width="11.5703125" customWidth="1"/>
    <col min="14073" max="14073" width="15.28515625" customWidth="1"/>
    <col min="14074" max="14077" width="6.5703125" customWidth="1"/>
    <col min="14078" max="14079" width="23.140625" bestFit="1" customWidth="1"/>
    <col min="14080" max="14081" width="6.5703125" customWidth="1"/>
    <col min="14082" max="14083" width="15.42578125" customWidth="1"/>
    <col min="14084" max="14084" width="6.7109375" customWidth="1"/>
    <col min="14085" max="14085" width="20.7109375" customWidth="1"/>
    <col min="14086" max="14087" width="6.5703125" customWidth="1"/>
    <col min="14088" max="14088" width="21.85546875" customWidth="1"/>
    <col min="14089" max="14089" width="18.85546875" bestFit="1" customWidth="1"/>
    <col min="14090" max="14090" width="7.42578125" customWidth="1"/>
    <col min="14092" max="14092" width="7" bestFit="1" customWidth="1"/>
    <col min="14093" max="14093" width="18.85546875" customWidth="1"/>
    <col min="14094" max="14095" width="6.5703125" bestFit="1" customWidth="1"/>
    <col min="14096" max="14096" width="8.5703125" bestFit="1" customWidth="1"/>
    <col min="14310" max="14310" width="9.140625" customWidth="1"/>
    <col min="14311" max="14311" width="23.7109375" customWidth="1"/>
    <col min="14312" max="14312" width="9.140625" customWidth="1"/>
    <col min="14313" max="14314" width="6.5703125" customWidth="1"/>
    <col min="14315" max="14316" width="20.7109375" customWidth="1"/>
    <col min="14317" max="14318" width="6.5703125" customWidth="1"/>
    <col min="14319" max="14320" width="15.5703125" customWidth="1"/>
    <col min="14321" max="14321" width="9.42578125" customWidth="1"/>
    <col min="14322" max="14323" width="6.5703125" customWidth="1"/>
    <col min="14324" max="14324" width="21.7109375" bestFit="1" customWidth="1"/>
    <col min="14325" max="14325" width="24.28515625" bestFit="1" customWidth="1"/>
    <col min="14326" max="14327" width="6.5703125" customWidth="1"/>
    <col min="14328" max="14328" width="11.5703125" customWidth="1"/>
    <col min="14329" max="14329" width="15.28515625" customWidth="1"/>
    <col min="14330" max="14333" width="6.5703125" customWidth="1"/>
    <col min="14334" max="14335" width="23.140625" bestFit="1" customWidth="1"/>
    <col min="14336" max="14337" width="6.5703125" customWidth="1"/>
    <col min="14338" max="14339" width="15.42578125" customWidth="1"/>
    <col min="14340" max="14340" width="6.7109375" customWidth="1"/>
    <col min="14341" max="14341" width="20.7109375" customWidth="1"/>
    <col min="14342" max="14343" width="6.5703125" customWidth="1"/>
    <col min="14344" max="14344" width="21.85546875" customWidth="1"/>
    <col min="14345" max="14345" width="18.85546875" bestFit="1" customWidth="1"/>
    <col min="14346" max="14346" width="7.42578125" customWidth="1"/>
    <col min="14348" max="14348" width="7" bestFit="1" customWidth="1"/>
    <col min="14349" max="14349" width="18.85546875" customWidth="1"/>
    <col min="14350" max="14351" width="6.5703125" bestFit="1" customWidth="1"/>
    <col min="14352" max="14352" width="8.5703125" bestFit="1" customWidth="1"/>
    <col min="14566" max="14566" width="9.140625" customWidth="1"/>
    <col min="14567" max="14567" width="23.7109375" customWidth="1"/>
    <col min="14568" max="14568" width="9.140625" customWidth="1"/>
    <col min="14569" max="14570" width="6.5703125" customWidth="1"/>
    <col min="14571" max="14572" width="20.7109375" customWidth="1"/>
    <col min="14573" max="14574" width="6.5703125" customWidth="1"/>
    <col min="14575" max="14576" width="15.5703125" customWidth="1"/>
    <col min="14577" max="14577" width="9.42578125" customWidth="1"/>
    <col min="14578" max="14579" width="6.5703125" customWidth="1"/>
    <col min="14580" max="14580" width="21.7109375" bestFit="1" customWidth="1"/>
    <col min="14581" max="14581" width="24.28515625" bestFit="1" customWidth="1"/>
    <col min="14582" max="14583" width="6.5703125" customWidth="1"/>
    <col min="14584" max="14584" width="11.5703125" customWidth="1"/>
    <col min="14585" max="14585" width="15.28515625" customWidth="1"/>
    <col min="14586" max="14589" width="6.5703125" customWidth="1"/>
    <col min="14590" max="14591" width="23.140625" bestFit="1" customWidth="1"/>
    <col min="14592" max="14593" width="6.5703125" customWidth="1"/>
    <col min="14594" max="14595" width="15.42578125" customWidth="1"/>
    <col min="14596" max="14596" width="6.7109375" customWidth="1"/>
    <col min="14597" max="14597" width="20.7109375" customWidth="1"/>
    <col min="14598" max="14599" width="6.5703125" customWidth="1"/>
    <col min="14600" max="14600" width="21.85546875" customWidth="1"/>
    <col min="14601" max="14601" width="18.85546875" bestFit="1" customWidth="1"/>
    <col min="14602" max="14602" width="7.42578125" customWidth="1"/>
    <col min="14604" max="14604" width="7" bestFit="1" customWidth="1"/>
    <col min="14605" max="14605" width="18.85546875" customWidth="1"/>
    <col min="14606" max="14607" width="6.5703125" bestFit="1" customWidth="1"/>
    <col min="14608" max="14608" width="8.5703125" bestFit="1" customWidth="1"/>
    <col min="14822" max="14822" width="9.140625" customWidth="1"/>
    <col min="14823" max="14823" width="23.7109375" customWidth="1"/>
    <col min="14824" max="14824" width="9.140625" customWidth="1"/>
    <col min="14825" max="14826" width="6.5703125" customWidth="1"/>
    <col min="14827" max="14828" width="20.7109375" customWidth="1"/>
    <col min="14829" max="14830" width="6.5703125" customWidth="1"/>
    <col min="14831" max="14832" width="15.5703125" customWidth="1"/>
    <col min="14833" max="14833" width="9.42578125" customWidth="1"/>
    <col min="14834" max="14835" width="6.5703125" customWidth="1"/>
    <col min="14836" max="14836" width="21.7109375" bestFit="1" customWidth="1"/>
    <col min="14837" max="14837" width="24.28515625" bestFit="1" customWidth="1"/>
    <col min="14838" max="14839" width="6.5703125" customWidth="1"/>
    <col min="14840" max="14840" width="11.5703125" customWidth="1"/>
    <col min="14841" max="14841" width="15.28515625" customWidth="1"/>
    <col min="14842" max="14845" width="6.5703125" customWidth="1"/>
    <col min="14846" max="14847" width="23.140625" bestFit="1" customWidth="1"/>
    <col min="14848" max="14849" width="6.5703125" customWidth="1"/>
    <col min="14850" max="14851" width="15.42578125" customWidth="1"/>
    <col min="14852" max="14852" width="6.7109375" customWidth="1"/>
    <col min="14853" max="14853" width="20.7109375" customWidth="1"/>
    <col min="14854" max="14855" width="6.5703125" customWidth="1"/>
    <col min="14856" max="14856" width="21.85546875" customWidth="1"/>
    <col min="14857" max="14857" width="18.85546875" bestFit="1" customWidth="1"/>
    <col min="14858" max="14858" width="7.42578125" customWidth="1"/>
    <col min="14860" max="14860" width="7" bestFit="1" customWidth="1"/>
    <col min="14861" max="14861" width="18.85546875" customWidth="1"/>
    <col min="14862" max="14863" width="6.5703125" bestFit="1" customWidth="1"/>
    <col min="14864" max="14864" width="8.5703125" bestFit="1" customWidth="1"/>
    <col min="15078" max="15078" width="9.140625" customWidth="1"/>
    <col min="15079" max="15079" width="23.7109375" customWidth="1"/>
    <col min="15080" max="15080" width="9.140625" customWidth="1"/>
    <col min="15081" max="15082" width="6.5703125" customWidth="1"/>
    <col min="15083" max="15084" width="20.7109375" customWidth="1"/>
    <col min="15085" max="15086" width="6.5703125" customWidth="1"/>
    <col min="15087" max="15088" width="15.5703125" customWidth="1"/>
    <col min="15089" max="15089" width="9.42578125" customWidth="1"/>
    <col min="15090" max="15091" width="6.5703125" customWidth="1"/>
    <col min="15092" max="15092" width="21.7109375" bestFit="1" customWidth="1"/>
    <col min="15093" max="15093" width="24.28515625" bestFit="1" customWidth="1"/>
    <col min="15094" max="15095" width="6.5703125" customWidth="1"/>
    <col min="15096" max="15096" width="11.5703125" customWidth="1"/>
    <col min="15097" max="15097" width="15.28515625" customWidth="1"/>
    <col min="15098" max="15101" width="6.5703125" customWidth="1"/>
    <col min="15102" max="15103" width="23.140625" bestFit="1" customWidth="1"/>
    <col min="15104" max="15105" width="6.5703125" customWidth="1"/>
    <col min="15106" max="15107" width="15.42578125" customWidth="1"/>
    <col min="15108" max="15108" width="6.7109375" customWidth="1"/>
    <col min="15109" max="15109" width="20.7109375" customWidth="1"/>
    <col min="15110" max="15111" width="6.5703125" customWidth="1"/>
    <col min="15112" max="15112" width="21.85546875" customWidth="1"/>
    <col min="15113" max="15113" width="18.85546875" bestFit="1" customWidth="1"/>
    <col min="15114" max="15114" width="7.42578125" customWidth="1"/>
    <col min="15116" max="15116" width="7" bestFit="1" customWidth="1"/>
    <col min="15117" max="15117" width="18.85546875" customWidth="1"/>
    <col min="15118" max="15119" width="6.5703125" bestFit="1" customWidth="1"/>
    <col min="15120" max="15120" width="8.5703125" bestFit="1" customWidth="1"/>
    <col min="15334" max="15334" width="9.140625" customWidth="1"/>
    <col min="15335" max="15335" width="23.7109375" customWidth="1"/>
    <col min="15336" max="15336" width="9.140625" customWidth="1"/>
    <col min="15337" max="15338" width="6.5703125" customWidth="1"/>
    <col min="15339" max="15340" width="20.7109375" customWidth="1"/>
    <col min="15341" max="15342" width="6.5703125" customWidth="1"/>
    <col min="15343" max="15344" width="15.5703125" customWidth="1"/>
    <col min="15345" max="15345" width="9.42578125" customWidth="1"/>
    <col min="15346" max="15347" width="6.5703125" customWidth="1"/>
    <col min="15348" max="15348" width="21.7109375" bestFit="1" customWidth="1"/>
    <col min="15349" max="15349" width="24.28515625" bestFit="1" customWidth="1"/>
    <col min="15350" max="15351" width="6.5703125" customWidth="1"/>
    <col min="15352" max="15352" width="11.5703125" customWidth="1"/>
    <col min="15353" max="15353" width="15.28515625" customWidth="1"/>
    <col min="15354" max="15357" width="6.5703125" customWidth="1"/>
    <col min="15358" max="15359" width="23.140625" bestFit="1" customWidth="1"/>
    <col min="15360" max="15361" width="6.5703125" customWidth="1"/>
    <col min="15362" max="15363" width="15.42578125" customWidth="1"/>
    <col min="15364" max="15364" width="6.7109375" customWidth="1"/>
    <col min="15365" max="15365" width="20.7109375" customWidth="1"/>
    <col min="15366" max="15367" width="6.5703125" customWidth="1"/>
    <col min="15368" max="15368" width="21.85546875" customWidth="1"/>
    <col min="15369" max="15369" width="18.85546875" bestFit="1" customWidth="1"/>
    <col min="15370" max="15370" width="7.42578125" customWidth="1"/>
    <col min="15372" max="15372" width="7" bestFit="1" customWidth="1"/>
    <col min="15373" max="15373" width="18.85546875" customWidth="1"/>
    <col min="15374" max="15375" width="6.5703125" bestFit="1" customWidth="1"/>
    <col min="15376" max="15376" width="8.5703125" bestFit="1" customWidth="1"/>
    <col min="15590" max="15590" width="9.140625" customWidth="1"/>
    <col min="15591" max="15591" width="23.7109375" customWidth="1"/>
    <col min="15592" max="15592" width="9.140625" customWidth="1"/>
    <col min="15593" max="15594" width="6.5703125" customWidth="1"/>
    <col min="15595" max="15596" width="20.7109375" customWidth="1"/>
    <col min="15597" max="15598" width="6.5703125" customWidth="1"/>
    <col min="15599" max="15600" width="15.5703125" customWidth="1"/>
    <col min="15601" max="15601" width="9.42578125" customWidth="1"/>
    <col min="15602" max="15603" width="6.5703125" customWidth="1"/>
    <col min="15604" max="15604" width="21.7109375" bestFit="1" customWidth="1"/>
    <col min="15605" max="15605" width="24.28515625" bestFit="1" customWidth="1"/>
    <col min="15606" max="15607" width="6.5703125" customWidth="1"/>
    <col min="15608" max="15608" width="11.5703125" customWidth="1"/>
    <col min="15609" max="15609" width="15.28515625" customWidth="1"/>
    <col min="15610" max="15613" width="6.5703125" customWidth="1"/>
    <col min="15614" max="15615" width="23.140625" bestFit="1" customWidth="1"/>
    <col min="15616" max="15617" width="6.5703125" customWidth="1"/>
    <col min="15618" max="15619" width="15.42578125" customWidth="1"/>
    <col min="15620" max="15620" width="6.7109375" customWidth="1"/>
    <col min="15621" max="15621" width="20.7109375" customWidth="1"/>
    <col min="15622" max="15623" width="6.5703125" customWidth="1"/>
    <col min="15624" max="15624" width="21.85546875" customWidth="1"/>
    <col min="15625" max="15625" width="18.85546875" bestFit="1" customWidth="1"/>
    <col min="15626" max="15626" width="7.42578125" customWidth="1"/>
    <col min="15628" max="15628" width="7" bestFit="1" customWidth="1"/>
    <col min="15629" max="15629" width="18.85546875" customWidth="1"/>
    <col min="15630" max="15631" width="6.5703125" bestFit="1" customWidth="1"/>
    <col min="15632" max="15632" width="8.5703125" bestFit="1" customWidth="1"/>
    <col min="15846" max="15846" width="9.140625" customWidth="1"/>
    <col min="15847" max="15847" width="23.7109375" customWidth="1"/>
    <col min="15848" max="15848" width="9.140625" customWidth="1"/>
    <col min="15849" max="15850" width="6.5703125" customWidth="1"/>
    <col min="15851" max="15852" width="20.7109375" customWidth="1"/>
    <col min="15853" max="15854" width="6.5703125" customWidth="1"/>
    <col min="15855" max="15856" width="15.5703125" customWidth="1"/>
    <col min="15857" max="15857" width="9.42578125" customWidth="1"/>
    <col min="15858" max="15859" width="6.5703125" customWidth="1"/>
    <col min="15860" max="15860" width="21.7109375" bestFit="1" customWidth="1"/>
    <col min="15861" max="15861" width="24.28515625" bestFit="1" customWidth="1"/>
    <col min="15862" max="15863" width="6.5703125" customWidth="1"/>
    <col min="15864" max="15864" width="11.5703125" customWidth="1"/>
    <col min="15865" max="15865" width="15.28515625" customWidth="1"/>
    <col min="15866" max="15869" width="6.5703125" customWidth="1"/>
    <col min="15870" max="15871" width="23.140625" bestFit="1" customWidth="1"/>
    <col min="15872" max="15873" width="6.5703125" customWidth="1"/>
    <col min="15874" max="15875" width="15.42578125" customWidth="1"/>
    <col min="15876" max="15876" width="6.7109375" customWidth="1"/>
    <col min="15877" max="15877" width="20.7109375" customWidth="1"/>
    <col min="15878" max="15879" width="6.5703125" customWidth="1"/>
    <col min="15880" max="15880" width="21.85546875" customWidth="1"/>
    <col min="15881" max="15881" width="18.85546875" bestFit="1" customWidth="1"/>
    <col min="15882" max="15882" width="7.42578125" customWidth="1"/>
    <col min="15884" max="15884" width="7" bestFit="1" customWidth="1"/>
    <col min="15885" max="15885" width="18.85546875" customWidth="1"/>
    <col min="15886" max="15887" width="6.5703125" bestFit="1" customWidth="1"/>
    <col min="15888" max="15888" width="8.5703125" bestFit="1" customWidth="1"/>
    <col min="16102" max="16102" width="9.140625" customWidth="1"/>
    <col min="16103" max="16103" width="23.7109375" customWidth="1"/>
    <col min="16104" max="16104" width="9.140625" customWidth="1"/>
    <col min="16105" max="16106" width="6.5703125" customWidth="1"/>
    <col min="16107" max="16108" width="20.7109375" customWidth="1"/>
    <col min="16109" max="16110" width="6.5703125" customWidth="1"/>
    <col min="16111" max="16112" width="15.5703125" customWidth="1"/>
    <col min="16113" max="16113" width="9.42578125" customWidth="1"/>
    <col min="16114" max="16115" width="6.5703125" customWidth="1"/>
    <col min="16116" max="16116" width="21.7109375" bestFit="1" customWidth="1"/>
    <col min="16117" max="16117" width="24.28515625" bestFit="1" customWidth="1"/>
    <col min="16118" max="16119" width="6.5703125" customWidth="1"/>
    <col min="16120" max="16120" width="11.5703125" customWidth="1"/>
    <col min="16121" max="16121" width="15.28515625" customWidth="1"/>
    <col min="16122" max="16125" width="6.5703125" customWidth="1"/>
    <col min="16126" max="16127" width="23.140625" bestFit="1" customWidth="1"/>
    <col min="16128" max="16129" width="6.5703125" customWidth="1"/>
    <col min="16130" max="16131" width="15.42578125" customWidth="1"/>
    <col min="16132" max="16132" width="6.7109375" customWidth="1"/>
    <col min="16133" max="16133" width="20.7109375" customWidth="1"/>
    <col min="16134" max="16135" width="6.5703125" customWidth="1"/>
    <col min="16136" max="16136" width="21.85546875" customWidth="1"/>
    <col min="16137" max="16137" width="18.85546875" bestFit="1" customWidth="1"/>
    <col min="16138" max="16138" width="7.42578125" customWidth="1"/>
    <col min="16140" max="16140" width="7" bestFit="1" customWidth="1"/>
    <col min="16141" max="16141" width="18.85546875" customWidth="1"/>
    <col min="16142" max="16143" width="6.5703125" bestFit="1" customWidth="1"/>
    <col min="16144" max="16144" width="8.5703125" bestFit="1" customWidth="1"/>
  </cols>
  <sheetData>
    <row r="1" spans="1:12" ht="15" customHeight="1" x14ac:dyDescent="0.25">
      <c r="A1" s="4"/>
      <c r="B1" s="2" t="s">
        <v>46</v>
      </c>
      <c r="D1" t="s">
        <v>17</v>
      </c>
      <c r="H1" s="47" t="s">
        <v>31</v>
      </c>
      <c r="I1" s="48"/>
      <c r="J1" s="48"/>
      <c r="K1" s="48"/>
      <c r="L1" s="48"/>
    </row>
    <row r="2" spans="1:12" ht="15" customHeight="1" x14ac:dyDescent="0.25">
      <c r="A2" s="4">
        <v>1</v>
      </c>
      <c r="B2" s="2" t="s">
        <v>8</v>
      </c>
      <c r="H2" s="48"/>
      <c r="I2" s="48"/>
      <c r="J2" s="48"/>
      <c r="K2" s="48"/>
      <c r="L2" s="48"/>
    </row>
    <row r="3" spans="1:12" ht="15" customHeight="1" x14ac:dyDescent="0.25">
      <c r="A3" s="4">
        <v>2</v>
      </c>
      <c r="B3" s="2" t="s">
        <v>11</v>
      </c>
      <c r="H3" s="48"/>
      <c r="I3" s="48"/>
      <c r="J3" s="48"/>
      <c r="K3" s="48"/>
      <c r="L3" s="48"/>
    </row>
    <row r="4" spans="1:12" ht="15" customHeight="1" x14ac:dyDescent="0.25">
      <c r="A4" s="4">
        <v>3</v>
      </c>
      <c r="B4" s="2" t="s">
        <v>14</v>
      </c>
      <c r="H4" s="48"/>
      <c r="I4" s="48"/>
      <c r="J4" s="48"/>
      <c r="K4" s="48"/>
      <c r="L4" s="48"/>
    </row>
    <row r="5" spans="1:12" ht="15" customHeight="1" x14ac:dyDescent="0.25">
      <c r="A5" s="4">
        <v>4</v>
      </c>
      <c r="B5" s="2" t="s">
        <v>15</v>
      </c>
      <c r="H5" s="48"/>
      <c r="I5" s="48"/>
      <c r="J5" s="48"/>
      <c r="K5" s="48"/>
      <c r="L5" s="48"/>
    </row>
    <row r="6" spans="1:12" ht="15" customHeight="1" x14ac:dyDescent="0.25">
      <c r="A6" s="4">
        <v>5</v>
      </c>
      <c r="B6" s="2" t="s">
        <v>4</v>
      </c>
      <c r="H6" s="48"/>
      <c r="I6" s="48"/>
      <c r="J6" s="48"/>
      <c r="K6" s="48"/>
      <c r="L6" s="48"/>
    </row>
    <row r="7" spans="1:12" ht="15" customHeight="1" x14ac:dyDescent="0.25">
      <c r="A7" s="4">
        <v>6</v>
      </c>
      <c r="B7" s="2" t="s">
        <v>16</v>
      </c>
      <c r="H7" s="48"/>
      <c r="I7" s="48"/>
      <c r="J7" s="48"/>
      <c r="K7" s="48"/>
      <c r="L7" s="48"/>
    </row>
    <row r="8" spans="1:12" ht="15" customHeight="1" x14ac:dyDescent="0.25">
      <c r="A8" s="4">
        <v>7</v>
      </c>
      <c r="B8" s="2" t="s">
        <v>6</v>
      </c>
      <c r="E8" s="5" t="s">
        <v>18</v>
      </c>
      <c r="F8" s="2" t="s">
        <v>19</v>
      </c>
      <c r="G8" s="2" t="s">
        <v>20</v>
      </c>
      <c r="H8" s="45" t="s">
        <v>21</v>
      </c>
      <c r="I8" s="46"/>
      <c r="J8" s="45" t="s">
        <v>22</v>
      </c>
      <c r="K8" s="46"/>
      <c r="L8" s="3"/>
    </row>
    <row r="9" spans="1:12" x14ac:dyDescent="0.25">
      <c r="A9" s="4">
        <v>8</v>
      </c>
      <c r="B9" s="2" t="s">
        <v>5</v>
      </c>
      <c r="D9" s="5">
        <v>0.39930555555555558</v>
      </c>
      <c r="E9" s="6">
        <v>7</v>
      </c>
      <c r="F9" s="7" t="str">
        <f>F28</f>
        <v>Casas-Moreno</v>
      </c>
      <c r="G9" s="7" t="str">
        <f>F30</f>
        <v>AGORRETA-RABAL</v>
      </c>
      <c r="H9" s="8">
        <v>16</v>
      </c>
      <c r="I9" s="8">
        <v>21</v>
      </c>
      <c r="J9" s="45" t="str">
        <f>F31</f>
        <v>BERICAT-ANAYA</v>
      </c>
      <c r="K9" s="46"/>
    </row>
    <row r="10" spans="1:12" x14ac:dyDescent="0.25">
      <c r="D10" s="5">
        <v>0.41666666666666669</v>
      </c>
      <c r="E10" s="6">
        <v>7</v>
      </c>
      <c r="F10" s="9" t="str">
        <f>F34</f>
        <v>DIAZ-NOFRE</v>
      </c>
      <c r="G10" s="9" t="str">
        <f>F36</f>
        <v>Vazquez-Gaito</v>
      </c>
      <c r="H10" s="8">
        <v>18</v>
      </c>
      <c r="I10" s="8">
        <v>21</v>
      </c>
      <c r="J10" s="45" t="str">
        <f>F37</f>
        <v>COLOMINES-COLOMINES</v>
      </c>
      <c r="K10" s="46"/>
    </row>
    <row r="11" spans="1:12" x14ac:dyDescent="0.25">
      <c r="D11" s="5">
        <v>0.43402777777777773</v>
      </c>
      <c r="E11" s="6">
        <v>7</v>
      </c>
      <c r="F11" s="7" t="str">
        <f>F29</f>
        <v>Bahia-Sanfali</v>
      </c>
      <c r="G11" s="7" t="str">
        <f>F31</f>
        <v>BERICAT-ANAYA</v>
      </c>
      <c r="H11" s="8">
        <v>21</v>
      </c>
      <c r="I11" s="8">
        <v>19</v>
      </c>
      <c r="J11" s="45" t="str">
        <f>F28</f>
        <v>Casas-Moreno</v>
      </c>
      <c r="K11" s="46"/>
    </row>
    <row r="12" spans="1:12" x14ac:dyDescent="0.25">
      <c r="D12" s="5">
        <v>0.4513888888888889</v>
      </c>
      <c r="E12" s="6">
        <v>7</v>
      </c>
      <c r="F12" s="9" t="str">
        <f>F35</f>
        <v>GIL-GAMIZ</v>
      </c>
      <c r="G12" s="9" t="str">
        <f>F37</f>
        <v>COLOMINES-COLOMINES</v>
      </c>
      <c r="H12" s="8">
        <v>2</v>
      </c>
      <c r="I12" s="8">
        <v>21</v>
      </c>
      <c r="J12" s="45" t="str">
        <f>F34</f>
        <v>DIAZ-NOFRE</v>
      </c>
      <c r="K12" s="46"/>
    </row>
    <row r="13" spans="1:12" x14ac:dyDescent="0.25">
      <c r="D13" s="5">
        <v>0.46180555555555558</v>
      </c>
      <c r="E13" s="6">
        <v>7</v>
      </c>
      <c r="F13" s="7" t="str">
        <f>F28</f>
        <v>Casas-Moreno</v>
      </c>
      <c r="G13" s="7" t="str">
        <f>F31</f>
        <v>BERICAT-ANAYA</v>
      </c>
      <c r="H13" s="8">
        <v>13</v>
      </c>
      <c r="I13" s="8">
        <v>21</v>
      </c>
      <c r="J13" s="45" t="str">
        <f>F29</f>
        <v>Bahia-Sanfali</v>
      </c>
      <c r="K13" s="46"/>
    </row>
    <row r="14" spans="1:12" x14ac:dyDescent="0.25">
      <c r="D14" s="5">
        <v>0.47916666666666669</v>
      </c>
      <c r="E14" s="6">
        <v>7</v>
      </c>
      <c r="F14" s="9" t="str">
        <f>F34</f>
        <v>DIAZ-NOFRE</v>
      </c>
      <c r="G14" s="9" t="str">
        <f>F37</f>
        <v>COLOMINES-COLOMINES</v>
      </c>
      <c r="H14" s="8">
        <v>3</v>
      </c>
      <c r="I14" s="8">
        <v>21</v>
      </c>
      <c r="J14" s="45" t="str">
        <f>F35</f>
        <v>GIL-GAMIZ</v>
      </c>
      <c r="K14" s="46"/>
    </row>
    <row r="15" spans="1:12" x14ac:dyDescent="0.25">
      <c r="D15" s="5">
        <v>0.49652777777777773</v>
      </c>
      <c r="E15" s="6">
        <v>7</v>
      </c>
      <c r="F15" s="7" t="str">
        <f>F29</f>
        <v>Bahia-Sanfali</v>
      </c>
      <c r="G15" s="7" t="str">
        <f>F30</f>
        <v>AGORRETA-RABAL</v>
      </c>
      <c r="H15" s="8">
        <v>21</v>
      </c>
      <c r="I15" s="8">
        <v>6</v>
      </c>
      <c r="J15" s="45" t="str">
        <f>F31</f>
        <v>BERICAT-ANAYA</v>
      </c>
      <c r="K15" s="46"/>
    </row>
    <row r="16" spans="1:12" ht="15" customHeight="1" x14ac:dyDescent="0.25">
      <c r="D16" s="5">
        <v>0.51388888888888895</v>
      </c>
      <c r="E16" s="6">
        <v>7</v>
      </c>
      <c r="F16" s="9" t="str">
        <f>F35</f>
        <v>GIL-GAMIZ</v>
      </c>
      <c r="G16" s="9" t="str">
        <f>F36</f>
        <v>Vazquez-Gaito</v>
      </c>
      <c r="H16" s="8">
        <v>21</v>
      </c>
      <c r="I16" s="8">
        <v>6</v>
      </c>
      <c r="J16" s="45" t="str">
        <f>F37</f>
        <v>COLOMINES-COLOMINES</v>
      </c>
      <c r="K16" s="46"/>
    </row>
    <row r="17" spans="2:14" x14ac:dyDescent="0.25">
      <c r="D17" s="5">
        <v>0.53125</v>
      </c>
      <c r="E17" s="6">
        <v>7</v>
      </c>
      <c r="F17" s="7" t="str">
        <f>F28</f>
        <v>Casas-Moreno</v>
      </c>
      <c r="G17" s="7" t="str">
        <f>F29</f>
        <v>Bahia-Sanfali</v>
      </c>
      <c r="H17" s="8">
        <v>6</v>
      </c>
      <c r="I17" s="8">
        <v>21</v>
      </c>
      <c r="J17" s="45" t="str">
        <f>F30</f>
        <v>AGORRETA-RABAL</v>
      </c>
      <c r="K17" s="46"/>
    </row>
    <row r="18" spans="2:14" x14ac:dyDescent="0.25">
      <c r="D18" s="5">
        <v>0.54861111111111105</v>
      </c>
      <c r="E18" s="6">
        <v>7</v>
      </c>
      <c r="F18" s="9" t="str">
        <f>F34</f>
        <v>DIAZ-NOFRE</v>
      </c>
      <c r="G18" s="9" t="str">
        <f>F35</f>
        <v>GIL-GAMIZ</v>
      </c>
      <c r="H18" s="8">
        <v>21</v>
      </c>
      <c r="I18" s="8">
        <v>14</v>
      </c>
      <c r="J18" s="45" t="str">
        <f>F36</f>
        <v>Vazquez-Gaito</v>
      </c>
      <c r="K18" s="46"/>
    </row>
    <row r="19" spans="2:14" x14ac:dyDescent="0.25">
      <c r="D19" s="5">
        <v>0.56597222222222221</v>
      </c>
      <c r="E19" s="6">
        <v>7</v>
      </c>
      <c r="F19" s="7" t="str">
        <f>F30</f>
        <v>AGORRETA-RABAL</v>
      </c>
      <c r="G19" s="7" t="str">
        <f>F31</f>
        <v>BERICAT-ANAYA</v>
      </c>
      <c r="H19" s="8">
        <v>17</v>
      </c>
      <c r="I19" s="8">
        <v>21</v>
      </c>
      <c r="J19" s="45" t="str">
        <f>F29</f>
        <v>Bahia-Sanfali</v>
      </c>
      <c r="K19" s="46"/>
    </row>
    <row r="20" spans="2:14" x14ac:dyDescent="0.25">
      <c r="D20" s="5">
        <v>0.58333333333333337</v>
      </c>
      <c r="E20" s="6">
        <v>7</v>
      </c>
      <c r="F20" s="9" t="str">
        <f>F36</f>
        <v>Vazquez-Gaito</v>
      </c>
      <c r="G20" s="9" t="str">
        <f>F37</f>
        <v>COLOMINES-COLOMINES</v>
      </c>
      <c r="H20" s="8">
        <v>5</v>
      </c>
      <c r="I20" s="8">
        <v>21</v>
      </c>
      <c r="J20" s="45" t="str">
        <f>F35</f>
        <v>GIL-GAMIZ</v>
      </c>
      <c r="K20" s="46"/>
    </row>
    <row r="21" spans="2:14" x14ac:dyDescent="0.25">
      <c r="D21" s="10"/>
      <c r="E21" s="11"/>
    </row>
    <row r="22" spans="2:14" ht="15" customHeight="1" x14ac:dyDescent="0.25">
      <c r="D22" s="5">
        <v>0.60069444444444442</v>
      </c>
      <c r="E22" s="6">
        <v>7</v>
      </c>
      <c r="F22" s="7" t="str">
        <f>IF(M31="Pdte","4t Classificat Grup 5",M31)</f>
        <v>Casas-Moreno</v>
      </c>
      <c r="G22" s="9" t="str">
        <f>IF(M37="Pdte","4t Classificat Grup 10",M37)</f>
        <v>Vazquez-Gaito</v>
      </c>
      <c r="H22" s="8">
        <v>21</v>
      </c>
      <c r="I22" s="8">
        <v>19</v>
      </c>
      <c r="J22" s="49" t="str">
        <f>IF(M30="Pdte","3r Classificat Grup 5",M30)</f>
        <v>AGORRETA-RABAL</v>
      </c>
      <c r="K22" s="50"/>
    </row>
    <row r="23" spans="2:14" ht="15" customHeight="1" x14ac:dyDescent="0.25">
      <c r="D23" s="5">
        <v>0.61805555555555558</v>
      </c>
      <c r="E23" s="6">
        <v>7</v>
      </c>
      <c r="F23" s="7" t="str">
        <f>IF(M30="Pdte","3r Classificat Grup 5",M30)</f>
        <v>AGORRETA-RABAL</v>
      </c>
      <c r="G23" s="9" t="str">
        <f>IF(M36="Pdte","3r Classificat Grup 10",M36)</f>
        <v>DIAZ-NOFRE</v>
      </c>
      <c r="H23" s="8">
        <v>21</v>
      </c>
      <c r="I23" s="8">
        <v>19</v>
      </c>
      <c r="J23" s="49" t="s">
        <v>34</v>
      </c>
      <c r="K23" s="50"/>
    </row>
    <row r="24" spans="2:14" ht="15" customHeight="1" x14ac:dyDescent="0.25">
      <c r="D24" s="5">
        <v>0.63541666666666663</v>
      </c>
      <c r="E24" s="6">
        <v>4</v>
      </c>
      <c r="F24" s="7" t="str">
        <f>IF(M29="Pdte","2n Classificat Grup 5",M29)</f>
        <v>BERICAT-ANAYA</v>
      </c>
      <c r="G24" s="9" t="str">
        <f>IF(M35="Pdte","2n Classificat Grup 10",M35)</f>
        <v>GIL-GAMIZ</v>
      </c>
      <c r="H24" s="8">
        <v>21</v>
      </c>
      <c r="I24" s="8">
        <v>18</v>
      </c>
      <c r="J24" s="49" t="s">
        <v>35</v>
      </c>
      <c r="K24" s="50"/>
    </row>
    <row r="25" spans="2:14" ht="15" customHeight="1" x14ac:dyDescent="0.25">
      <c r="D25" s="5">
        <v>0.63541666666666663</v>
      </c>
      <c r="E25" s="6">
        <v>7</v>
      </c>
      <c r="F25" s="7" t="str">
        <f>IF(M28="Pdte","1r Classificat Grup 5",M28)</f>
        <v>Bahia-Sanfali</v>
      </c>
      <c r="G25" s="9" t="str">
        <f>IF(M34="Pdte","1r Classificat Grup 10",M34)</f>
        <v>COLOMINES-COLOMINES</v>
      </c>
      <c r="H25" s="8">
        <v>21</v>
      </c>
      <c r="I25" s="8">
        <v>14</v>
      </c>
      <c r="J25" s="49" t="s">
        <v>35</v>
      </c>
      <c r="K25" s="50"/>
    </row>
    <row r="27" spans="2:14" x14ac:dyDescent="0.25">
      <c r="E27" s="8" t="s">
        <v>23</v>
      </c>
      <c r="F27" s="2" t="s">
        <v>32</v>
      </c>
      <c r="G27" s="2" t="s">
        <v>24</v>
      </c>
      <c r="H27" s="8" t="s">
        <v>25</v>
      </c>
      <c r="I27" s="8" t="s">
        <v>26</v>
      </c>
      <c r="J27" s="8" t="s">
        <v>27</v>
      </c>
      <c r="K27" s="8" t="s">
        <v>28</v>
      </c>
      <c r="L27" s="13"/>
      <c r="M27" s="18" t="s">
        <v>29</v>
      </c>
      <c r="N27" s="18"/>
    </row>
    <row r="28" spans="2:14" ht="18.75" x14ac:dyDescent="0.3">
      <c r="B28" s="1" t="s">
        <v>49</v>
      </c>
      <c r="E28" s="14">
        <f>IF(K28="Max",1,(RANK(K28,K$28:K$31,0)))</f>
        <v>4</v>
      </c>
      <c r="F28" s="35" t="str">
        <f>B2</f>
        <v>Casas-Moreno</v>
      </c>
      <c r="G28" s="2">
        <f>(IF(H9&gt;I9,1,IF(H9&lt;I9,0,))+(IF(H13&gt;I13,1,IF(H13&lt;I13,0,))+(IF(H17&gt;I17,1,IF(H17&lt;I17,0,)))))</f>
        <v>0</v>
      </c>
      <c r="H28" s="2">
        <f>H9+H13+H17</f>
        <v>35</v>
      </c>
      <c r="I28" s="2">
        <f>I9+I13+I17</f>
        <v>63</v>
      </c>
      <c r="J28" s="15">
        <f>IFERROR(H28/I28,"Max")</f>
        <v>0.55555555555555558</v>
      </c>
      <c r="K28" s="15">
        <f>IF(J28="Max","Max",(G28*100)+J28)</f>
        <v>0.55555555555555558</v>
      </c>
      <c r="L28" s="3"/>
      <c r="M28" s="18" t="str">
        <f>IF(G28+G29+G30+G31=6,INDEX(F28:F31,MATCH($N28,$E$28:$E$31,0)),"Pdte")</f>
        <v>Bahia-Sanfali</v>
      </c>
      <c r="N28" s="27">
        <v>1</v>
      </c>
    </row>
    <row r="29" spans="2:14" ht="18.75" x14ac:dyDescent="0.3">
      <c r="B29" s="36" t="s">
        <v>50</v>
      </c>
      <c r="E29" s="14">
        <f>IF(K29="Max",1,(RANK(K29,K$28:K$31,0)))</f>
        <v>1</v>
      </c>
      <c r="F29" s="37" t="str">
        <f>B5</f>
        <v>Bahia-Sanfali</v>
      </c>
      <c r="G29" s="2">
        <f>(IF(H11&gt;I11,1,IF(H11&lt;I11,0,))+(IF(H15&gt;I15,1,IF(H15&lt;I15,0,))+(IF(I17&gt;H17,1,IF(I17&lt;H17,0,)))))</f>
        <v>3</v>
      </c>
      <c r="H29" s="2">
        <f>H11+H15+I17</f>
        <v>63</v>
      </c>
      <c r="I29" s="2">
        <f>I11+I15+H17</f>
        <v>31</v>
      </c>
      <c r="J29" s="15">
        <f>IFERROR(H29/I29,"Max")</f>
        <v>2.032258064516129</v>
      </c>
      <c r="K29" s="15">
        <f>IF(J29="Max","Max",(G29*100)+J29)</f>
        <v>302.03225806451616</v>
      </c>
      <c r="L29" s="3"/>
      <c r="M29" s="18" t="str">
        <f>IF(G29+G30+G31+G28=6,INDEX(F28:F31,MATCH($N29,$E$28:$E$31,0)),"Pdte")</f>
        <v>BERICAT-ANAYA</v>
      </c>
      <c r="N29" s="27">
        <v>2</v>
      </c>
    </row>
    <row r="30" spans="2:14" ht="18.75" x14ac:dyDescent="0.3">
      <c r="B30" s="38" t="s">
        <v>51</v>
      </c>
      <c r="E30" s="14">
        <f>IF(K30="Max",1,(RANK(K30,K$28:K$31,0)))</f>
        <v>3</v>
      </c>
      <c r="F30" s="35" t="str">
        <f>B6</f>
        <v>AGORRETA-RABAL</v>
      </c>
      <c r="G30" s="2">
        <f>(IF(I9&gt;H9,1,IF(I9&lt;H9,0,))+(IF(I15&gt;H15,1,IF(I15&lt;H15,0,))+(IF(H19&gt;I19,1,IF(H19&lt;I19,0,)))))</f>
        <v>1</v>
      </c>
      <c r="H30" s="2">
        <f>I9+I15+H19</f>
        <v>44</v>
      </c>
      <c r="I30" s="2">
        <f>H9+H15+I19</f>
        <v>58</v>
      </c>
      <c r="J30" s="15">
        <f>IFERROR(H30/I30,"Max")</f>
        <v>0.75862068965517238</v>
      </c>
      <c r="K30" s="15">
        <f>IF(J30="Max","Max",(G30*100)+J30)</f>
        <v>100.75862068965517</v>
      </c>
      <c r="L30" s="3"/>
      <c r="M30" s="18" t="str">
        <f>IF(G30+G31+G29+G28=6,INDEX(F28:F31,MATCH($N30,$E$28:$E$31,0)),"Pdte")</f>
        <v>AGORRETA-RABAL</v>
      </c>
      <c r="N30" s="27">
        <v>3</v>
      </c>
    </row>
    <row r="31" spans="2:14" ht="18.75" x14ac:dyDescent="0.3">
      <c r="B31" s="39" t="s">
        <v>52</v>
      </c>
      <c r="E31" s="14">
        <f>IF(K31="Max",1,(RANK(K31,K$28:K$31,0)))</f>
        <v>2</v>
      </c>
      <c r="F31" s="35" t="str">
        <f>B9</f>
        <v>BERICAT-ANAYA</v>
      </c>
      <c r="G31" s="2">
        <f>(IF(I11&gt;H11,1,IF(I11&lt;H11,0,))+(IF(I13&gt;H13,1,IF(I13&lt;H13,0,))+(IF(I19&gt;H19,1,IF(I19&lt;H19,0,)))))</f>
        <v>2</v>
      </c>
      <c r="H31" s="2">
        <f>I11+I13+I19</f>
        <v>61</v>
      </c>
      <c r="I31" s="2">
        <f>H11+H13+H19</f>
        <v>51</v>
      </c>
      <c r="J31" s="15">
        <f>IFERROR(H31/I31,"Max")</f>
        <v>1.196078431372549</v>
      </c>
      <c r="K31" s="15">
        <f>IF(J31="Max","Max",(G31*100)+J31)</f>
        <v>201.19607843137254</v>
      </c>
      <c r="L31" s="3"/>
      <c r="M31" s="18" t="str">
        <f>IF(G31+G28+G29+G30=6,INDEX(F28:F31,MATCH($N31,$E$28:$E$31,0)),"Pdte")</f>
        <v>Casas-Moreno</v>
      </c>
      <c r="N31" s="27">
        <v>4</v>
      </c>
    </row>
    <row r="32" spans="2:14" x14ac:dyDescent="0.25">
      <c r="M32" s="17"/>
      <c r="N32" s="17"/>
    </row>
    <row r="33" spans="5:14" x14ac:dyDescent="0.25">
      <c r="E33" s="8" t="s">
        <v>23</v>
      </c>
      <c r="F33" s="2" t="s">
        <v>33</v>
      </c>
      <c r="G33" s="2" t="s">
        <v>24</v>
      </c>
      <c r="H33" s="2" t="s">
        <v>25</v>
      </c>
      <c r="I33" s="2" t="s">
        <v>26</v>
      </c>
      <c r="J33" s="2" t="s">
        <v>30</v>
      </c>
      <c r="K33" s="8" t="s">
        <v>28</v>
      </c>
      <c r="L33" s="13"/>
      <c r="M33" s="18" t="s">
        <v>29</v>
      </c>
      <c r="N33" s="18"/>
    </row>
    <row r="34" spans="5:14" ht="18.75" x14ac:dyDescent="0.3">
      <c r="E34" s="14">
        <f>IF(K34="Max",1,(RANK(K34,K$34:K$37,0)))</f>
        <v>3</v>
      </c>
      <c r="F34" s="19" t="str">
        <f>B3</f>
        <v>DIAZ-NOFRE</v>
      </c>
      <c r="G34" s="2">
        <f>(IF(H14&gt;I14,1,IF(H14&lt;I14,0,))+(IF(H18&gt;I18,1,IF(H18&lt;I18,0,))+(IF(H10&gt;I10,1,IF(H10&lt;I10,0,)))))</f>
        <v>1</v>
      </c>
      <c r="H34" s="2">
        <f>H14+H18+H10</f>
        <v>42</v>
      </c>
      <c r="I34" s="2">
        <f>I14+I18+I10</f>
        <v>56</v>
      </c>
      <c r="J34" s="15">
        <f>IFERROR(H34/I34,"Max")</f>
        <v>0.75</v>
      </c>
      <c r="K34" s="15">
        <f>IF(J34="Max","Max",(G34*100)+J34)</f>
        <v>100.75</v>
      </c>
      <c r="L34" s="3"/>
      <c r="M34" s="18" t="str">
        <f>IF(G34+G35+G36+G37=6,INDEX(F34:F37,MATCH($N34,$E$34:$E$37,0)),"Pdte")</f>
        <v>COLOMINES-COLOMINES</v>
      </c>
      <c r="N34" s="27">
        <v>1</v>
      </c>
    </row>
    <row r="35" spans="5:14" ht="18.75" x14ac:dyDescent="0.3">
      <c r="E35" s="14">
        <f>IF(K35="Max",1,(RANK(K35,K$34:K$37,0)))</f>
        <v>2</v>
      </c>
      <c r="F35" s="37" t="str">
        <f>B4</f>
        <v>GIL-GAMIZ</v>
      </c>
      <c r="G35" s="2">
        <f>(IF(I18&gt;H18,1,IF(I18&lt;H18,0,))+(IF(H12&gt;I12,1,IF(H12&lt;I12,0,))+(IF(H16&gt;I16,1,IF(H16&lt;I16,0,)))))</f>
        <v>1</v>
      </c>
      <c r="H35" s="2">
        <f>H12+H16+I18</f>
        <v>37</v>
      </c>
      <c r="I35" s="2">
        <f>I12+H18+I16</f>
        <v>48</v>
      </c>
      <c r="J35" s="15">
        <f>IFERROR(H35/I35,"Max")</f>
        <v>0.77083333333333337</v>
      </c>
      <c r="K35" s="15">
        <f>IF(J35="Max","Max",(G35*100)+J35)</f>
        <v>100.77083333333333</v>
      </c>
      <c r="L35" s="3"/>
      <c r="M35" s="18" t="str">
        <f>IF(G35+G36+G37+G34=6,INDEX(F34:F37,MATCH($N35,$E$34:$E$37,0)),"Pdte")</f>
        <v>GIL-GAMIZ</v>
      </c>
      <c r="N35" s="27">
        <v>2</v>
      </c>
    </row>
    <row r="36" spans="5:14" ht="18.75" x14ac:dyDescent="0.3">
      <c r="E36" s="14">
        <f>IF(K36="Max",1,(RANK(K36,K$34:K$37,0)))</f>
        <v>4</v>
      </c>
      <c r="F36" s="35" t="str">
        <f>B7</f>
        <v>Vazquez-Gaito</v>
      </c>
      <c r="G36" s="2">
        <f>(IF(H20&gt;I20,1,IF(H20&lt;I20,0,))+(IF(I16&gt;H16,1,IF(I16&lt;H16,0,))+(IF(I10&gt;H10,1,IF(I10&lt;H10,0,)))))</f>
        <v>1</v>
      </c>
      <c r="H36" s="2">
        <f>H20+I16+I10</f>
        <v>32</v>
      </c>
      <c r="I36" s="2">
        <f>I20+H16+H10</f>
        <v>60</v>
      </c>
      <c r="J36" s="15">
        <f>IFERROR(H36/I36,"Max")</f>
        <v>0.53333333333333333</v>
      </c>
      <c r="K36" s="15">
        <f>IF(J36="Max","Max",(G36*100)+J36)</f>
        <v>100.53333333333333</v>
      </c>
      <c r="L36" s="3"/>
      <c r="M36" s="18" t="str">
        <f>IF(G36+G37+G35+G34=6,INDEX(F34:F37,MATCH($N36,$E$34:$E$37,0)),"Pdte")</f>
        <v>DIAZ-NOFRE</v>
      </c>
      <c r="N36" s="27">
        <v>3</v>
      </c>
    </row>
    <row r="37" spans="5:14" ht="18.75" x14ac:dyDescent="0.3">
      <c r="E37" s="14">
        <f>IF(K37="Max",1,(RANK(K37,K$34:K$37,0)))</f>
        <v>1</v>
      </c>
      <c r="F37" s="35" t="str">
        <f>B8</f>
        <v>COLOMINES-COLOMINES</v>
      </c>
      <c r="G37" s="2">
        <f>(IF(I14&gt;H14,1,IF(I14&lt;H14,0,))+(IF(I12&gt;H12,1,IF(I12&lt;H12,0,))+(IF(I20&gt;H20,1,IF(I20&lt;H20,0,)))))</f>
        <v>3</v>
      </c>
      <c r="H37" s="2">
        <f>I14+I20+I12</f>
        <v>63</v>
      </c>
      <c r="I37" s="2">
        <f>H14+H20+H12</f>
        <v>10</v>
      </c>
      <c r="J37" s="15">
        <f>IFERROR(H37/I37,"Max")</f>
        <v>6.3</v>
      </c>
      <c r="K37" s="15">
        <f>IF(J37="Max","Max",(G37*100)+J37)</f>
        <v>306.3</v>
      </c>
      <c r="L37" s="3"/>
      <c r="M37" s="18" t="str">
        <f>IF(G37+G34+G35+G36=6,INDEX(F34:F37,MATCH($N37,$E$34:$E$37,0)),"Pdte")</f>
        <v>Vazquez-Gaito</v>
      </c>
      <c r="N37" s="27">
        <v>4</v>
      </c>
    </row>
    <row r="40" spans="5:14" x14ac:dyDescent="0.25">
      <c r="E40" t="s">
        <v>44</v>
      </c>
    </row>
    <row r="42" spans="5:14" x14ac:dyDescent="0.25">
      <c r="E42" t="s">
        <v>45</v>
      </c>
    </row>
  </sheetData>
  <mergeCells count="19">
    <mergeCell ref="J24:K24"/>
    <mergeCell ref="J25:K25"/>
    <mergeCell ref="J22:K22"/>
    <mergeCell ref="J23:K23"/>
    <mergeCell ref="J19:K19"/>
    <mergeCell ref="J20:K20"/>
    <mergeCell ref="J17:K17"/>
    <mergeCell ref="J18:K18"/>
    <mergeCell ref="J15:K15"/>
    <mergeCell ref="J16:K16"/>
    <mergeCell ref="J13:K13"/>
    <mergeCell ref="J14:K14"/>
    <mergeCell ref="J11:K11"/>
    <mergeCell ref="J12:K12"/>
    <mergeCell ref="J9:K9"/>
    <mergeCell ref="J10:K10"/>
    <mergeCell ref="H1:L7"/>
    <mergeCell ref="H8:I8"/>
    <mergeCell ref="J8:K8"/>
  </mergeCell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workbookViewId="0">
      <selection activeCell="D13" sqref="D13"/>
    </sheetView>
  </sheetViews>
  <sheetFormatPr baseColWidth="10" defaultColWidth="11.42578125" defaultRowHeight="15" x14ac:dyDescent="0.25"/>
  <cols>
    <col min="1" max="1" width="9.7109375" style="17" bestFit="1" customWidth="1"/>
    <col min="2" max="2" width="5.28515625" style="17" bestFit="1" customWidth="1"/>
    <col min="3" max="3" width="19.85546875" style="17" bestFit="1" customWidth="1"/>
    <col min="4" max="4" width="21.28515625" style="17" bestFit="1" customWidth="1"/>
    <col min="5" max="6" width="12.28515625" style="22" customWidth="1"/>
    <col min="7" max="7" width="21.28515625" style="17" bestFit="1" customWidth="1"/>
    <col min="8" max="9" width="11.42578125" style="17"/>
    <col min="10" max="10" width="21.28515625" style="22" bestFit="1" customWidth="1"/>
    <col min="11" max="11" width="15.28515625" style="17" bestFit="1" customWidth="1"/>
    <col min="12" max="12" width="6.5703125" style="17" bestFit="1" customWidth="1"/>
    <col min="13" max="13" width="6.7109375" style="17" bestFit="1" customWidth="1"/>
    <col min="14" max="17" width="11.42578125" style="17"/>
    <col min="18" max="18" width="19.140625" style="17" customWidth="1"/>
    <col min="19" max="16384" width="11.42578125" style="17"/>
  </cols>
  <sheetData>
    <row r="1" spans="1:18" ht="15" customHeight="1" x14ac:dyDescent="0.25">
      <c r="A1" s="51" t="s">
        <v>42</v>
      </c>
      <c r="B1" s="51"/>
      <c r="C1" s="51"/>
      <c r="D1" s="51"/>
      <c r="E1" s="51"/>
      <c r="F1" s="51"/>
      <c r="G1" s="51"/>
      <c r="K1" s="23"/>
      <c r="L1" s="32"/>
      <c r="M1" s="44"/>
    </row>
    <row r="2" spans="1:18" ht="15" customHeight="1" x14ac:dyDescent="0.25">
      <c r="A2" s="51"/>
      <c r="B2" s="51"/>
      <c r="C2" s="51"/>
      <c r="D2" s="51"/>
      <c r="E2" s="51"/>
      <c r="F2" s="51"/>
      <c r="G2" s="51"/>
      <c r="K2" s="33"/>
      <c r="L2" s="24"/>
      <c r="M2" s="44"/>
    </row>
    <row r="3" spans="1:18" ht="15" customHeight="1" x14ac:dyDescent="0.25">
      <c r="A3" s="51"/>
      <c r="B3" s="51"/>
      <c r="C3" s="51"/>
      <c r="D3" s="51"/>
      <c r="E3" s="51"/>
      <c r="F3" s="51"/>
      <c r="G3" s="51"/>
      <c r="K3" s="23"/>
      <c r="L3" s="24"/>
      <c r="M3" s="44"/>
    </row>
    <row r="4" spans="1:18" ht="15" customHeight="1" x14ac:dyDescent="0.25">
      <c r="A4" s="51"/>
      <c r="B4" s="51"/>
      <c r="C4" s="51"/>
      <c r="D4" s="51"/>
      <c r="E4" s="51"/>
      <c r="F4" s="51"/>
      <c r="G4" s="51"/>
      <c r="K4" s="23"/>
      <c r="L4" s="24"/>
      <c r="M4" s="44"/>
    </row>
    <row r="5" spans="1:18" ht="15" customHeight="1" x14ac:dyDescent="0.25">
      <c r="A5" s="51"/>
      <c r="B5" s="51"/>
      <c r="C5" s="51"/>
      <c r="D5" s="51"/>
      <c r="E5" s="51"/>
      <c r="F5" s="51"/>
      <c r="G5" s="51"/>
    </row>
    <row r="6" spans="1:18" ht="15" customHeight="1" x14ac:dyDescent="0.25">
      <c r="A6" s="51"/>
      <c r="B6" s="51"/>
      <c r="C6" s="51"/>
      <c r="D6" s="51"/>
      <c r="E6" s="51"/>
      <c r="F6" s="51"/>
      <c r="G6" s="51"/>
    </row>
    <row r="7" spans="1:18" ht="61.5" x14ac:dyDescent="0.9">
      <c r="A7" s="16"/>
      <c r="B7" s="16"/>
      <c r="C7" s="16"/>
      <c r="D7" s="29"/>
      <c r="E7" s="29"/>
      <c r="F7" s="29"/>
      <c r="G7" s="29"/>
    </row>
    <row r="8" spans="1:18" ht="21.75" customHeight="1" x14ac:dyDescent="0.25">
      <c r="A8" s="18" t="s">
        <v>36</v>
      </c>
      <c r="B8" s="18" t="s">
        <v>18</v>
      </c>
      <c r="C8" s="18" t="s">
        <v>19</v>
      </c>
      <c r="D8" s="18" t="s">
        <v>20</v>
      </c>
      <c r="E8" s="18" t="s">
        <v>37</v>
      </c>
      <c r="F8" s="18" t="s">
        <v>38</v>
      </c>
      <c r="G8" s="18" t="s">
        <v>22</v>
      </c>
    </row>
    <row r="9" spans="1:18" ht="21.75" customHeight="1" x14ac:dyDescent="0.25">
      <c r="A9" s="28">
        <v>0.39930555555555558</v>
      </c>
      <c r="B9" s="18">
        <v>4</v>
      </c>
      <c r="C9" s="20" t="str">
        <f>J13</f>
        <v>CARBÓ-ERICKSON</v>
      </c>
      <c r="D9" s="20" t="str">
        <f>J14</f>
        <v>MIRANDA-MAGRI</v>
      </c>
      <c r="E9" s="26">
        <v>21</v>
      </c>
      <c r="F9" s="26">
        <v>3</v>
      </c>
      <c r="G9" s="20" t="str">
        <f>J11</f>
        <v>SÁNCHEZ-PINA</v>
      </c>
    </row>
    <row r="10" spans="1:18" ht="18.75" x14ac:dyDescent="0.3">
      <c r="A10" s="28">
        <v>0.4145833333333333</v>
      </c>
      <c r="B10" s="18">
        <v>4</v>
      </c>
      <c r="C10" s="20" t="str">
        <f>J11</f>
        <v>SÁNCHEZ-PINA</v>
      </c>
      <c r="D10" s="20" t="str">
        <f>J15</f>
        <v>ALABART-BERNSTORFF</v>
      </c>
      <c r="E10" s="26">
        <v>5</v>
      </c>
      <c r="F10" s="26">
        <v>21</v>
      </c>
      <c r="G10" s="20" t="str">
        <f>J12</f>
        <v>MASERAS-SUAREZ</v>
      </c>
      <c r="I10" s="27" t="s">
        <v>23</v>
      </c>
      <c r="J10" s="30" t="s">
        <v>39</v>
      </c>
      <c r="K10" s="18" t="s">
        <v>24</v>
      </c>
      <c r="L10" s="18" t="s">
        <v>25</v>
      </c>
      <c r="M10" s="18" t="s">
        <v>26</v>
      </c>
      <c r="N10" s="20" t="s">
        <v>30</v>
      </c>
      <c r="O10" s="20" t="s">
        <v>40</v>
      </c>
      <c r="Q10" s="18" t="s">
        <v>29</v>
      </c>
      <c r="R10" s="18" t="s">
        <v>39</v>
      </c>
    </row>
    <row r="11" spans="1:18" ht="18.75" x14ac:dyDescent="0.3">
      <c r="A11" s="28">
        <v>0.46041666666666597</v>
      </c>
      <c r="B11" s="18">
        <v>4</v>
      </c>
      <c r="C11" s="20" t="str">
        <f>J12</f>
        <v>MASERAS-SUAREZ</v>
      </c>
      <c r="D11" s="20" t="str">
        <f>J14</f>
        <v>MIRANDA-MAGRI</v>
      </c>
      <c r="E11" s="26">
        <v>5</v>
      </c>
      <c r="F11" s="26">
        <v>21</v>
      </c>
      <c r="G11" s="20" t="str">
        <f>J13</f>
        <v>CARBÓ-ERICKSON</v>
      </c>
      <c r="I11" s="27">
        <f>RANK(O11,O$11:O$15,0)</f>
        <v>4</v>
      </c>
      <c r="J11" s="34" t="s">
        <v>7</v>
      </c>
      <c r="K11" s="18">
        <f>(IF(E10&gt;F10,1,IF(E10&lt;F10,0,))+(IF(E12&gt;F12,1,IF(E12&lt;F12,0,))+(IF(E14&gt;F14,1,IF(E14&lt;F14,0,))+(IF(E17&gt;F17,1,IF(E17&lt;F17,0,))))))</f>
        <v>1</v>
      </c>
      <c r="L11" s="18">
        <f>E10+E12+E14+E17</f>
        <v>51</v>
      </c>
      <c r="M11" s="18">
        <f>F10+F12+F14+F17</f>
        <v>66</v>
      </c>
      <c r="N11" s="21">
        <f>IFERROR(L11/M11,"Max")</f>
        <v>0.77272727272727271</v>
      </c>
      <c r="O11" s="21">
        <f>IF(N11="Max",500,(K11*100)+N11)</f>
        <v>100.77272727272727</v>
      </c>
      <c r="Q11" s="25">
        <v>1</v>
      </c>
      <c r="R11" s="27" t="str">
        <f>IF($K11+$K12+$K13+$K14+K15=10,INDEX(J11:J15,MATCH($Q11,I11:I15,0)),"Pdte")</f>
        <v>CARBÓ-ERICKSON</v>
      </c>
    </row>
    <row r="12" spans="1:18" ht="18.75" x14ac:dyDescent="0.3">
      <c r="A12" s="28">
        <v>0.47569444444444398</v>
      </c>
      <c r="B12" s="18">
        <v>4</v>
      </c>
      <c r="C12" s="20" t="str">
        <f>J11</f>
        <v>SÁNCHEZ-PINA</v>
      </c>
      <c r="D12" s="20" t="str">
        <f>J13</f>
        <v>CARBÓ-ERICKSON</v>
      </c>
      <c r="E12" s="26">
        <v>5</v>
      </c>
      <c r="F12" s="26">
        <v>21</v>
      </c>
      <c r="G12" s="20" t="str">
        <f>J15</f>
        <v>ALABART-BERNSTORFF</v>
      </c>
      <c r="I12" s="27">
        <f t="shared" ref="I12:I14" si="0">RANK(O12,O$11:O$15,0)</f>
        <v>5</v>
      </c>
      <c r="J12" s="35" t="s">
        <v>9</v>
      </c>
      <c r="K12" s="18">
        <f>(IF(E11&gt;F11,1,IF(E11&lt;F11,0,))+(IF(E13&gt;F13,1,IF(E13&lt;F13,0,))+(IF(E15&gt;F15,1,IF(E15&lt;F15,0,))+IF(F17&gt;E17,1,IF(F17&lt;E17,0,)))))</f>
        <v>1</v>
      </c>
      <c r="L12" s="18">
        <f>E11+E13+E15+F17</f>
        <v>40</v>
      </c>
      <c r="M12" s="18">
        <f>F11+F13+F15+E17</f>
        <v>76</v>
      </c>
      <c r="N12" s="21">
        <f t="shared" ref="N12:N15" si="1">IFERROR(L12/M12,"Max")</f>
        <v>0.52631578947368418</v>
      </c>
      <c r="O12" s="21">
        <f t="shared" ref="O12:O14" si="2">IF(N12="Max",500,(K12*100)+N12)</f>
        <v>100.52631578947368</v>
      </c>
      <c r="Q12" s="25">
        <v>2</v>
      </c>
      <c r="R12" s="27" t="str">
        <f>IF($K12+$K13+$K14+$K15+K11=10,INDEX(J11:J15,MATCH($Q12,I11:I15,0)),"Pdte")</f>
        <v>ALABART-BERNSTORFF</v>
      </c>
    </row>
    <row r="13" spans="1:18" ht="18.75" x14ac:dyDescent="0.3">
      <c r="A13" s="28">
        <v>0.52152777777777803</v>
      </c>
      <c r="B13" s="18">
        <v>4</v>
      </c>
      <c r="C13" s="20" t="str">
        <f>J12</f>
        <v>MASERAS-SUAREZ</v>
      </c>
      <c r="D13" s="20" t="str">
        <f>J15</f>
        <v>ALABART-BERNSTORFF</v>
      </c>
      <c r="E13" s="26">
        <v>21</v>
      </c>
      <c r="F13" s="26">
        <v>13</v>
      </c>
      <c r="G13" s="20" t="str">
        <f>J14</f>
        <v>MIRANDA-MAGRI</v>
      </c>
      <c r="I13" s="27">
        <f t="shared" si="0"/>
        <v>1</v>
      </c>
      <c r="J13" s="35" t="s">
        <v>1</v>
      </c>
      <c r="K13" s="18">
        <f>(IF(E9&gt;F9,1,IF(E9&lt;F9,0,))+(IF(F12&gt;E12,1,IF(F12&lt;E12,0,))+(IF(F15&gt;E15,1,IF(F15&lt;E15,0,))+(IF(E18&gt;F18,1,IF(E18&lt;F18,0,))))))</f>
        <v>4</v>
      </c>
      <c r="L13" s="18">
        <f>F12+F15+E9+E18</f>
        <v>84</v>
      </c>
      <c r="M13" s="18">
        <f>E12+E15+F9+F18</f>
        <v>29</v>
      </c>
      <c r="N13" s="21">
        <f t="shared" si="1"/>
        <v>2.896551724137931</v>
      </c>
      <c r="O13" s="21">
        <f t="shared" si="2"/>
        <v>402.89655172413791</v>
      </c>
      <c r="Q13" s="25">
        <v>3</v>
      </c>
      <c r="R13" s="27" t="str">
        <f>IF($K13+$K14+$K15+$K12+K11=10,INDEX(J11:J15,MATCH($Q13,I11:I15,0)),"Pdte")</f>
        <v>MIRANDA-MAGRI</v>
      </c>
    </row>
    <row r="14" spans="1:18" ht="18.75" x14ac:dyDescent="0.3">
      <c r="A14" s="28">
        <v>0.53680555555555598</v>
      </c>
      <c r="B14" s="18">
        <v>4</v>
      </c>
      <c r="C14" s="20" t="str">
        <f>J11</f>
        <v>SÁNCHEZ-PINA</v>
      </c>
      <c r="D14" s="20" t="str">
        <f>J14</f>
        <v>MIRANDA-MAGRI</v>
      </c>
      <c r="E14" s="26">
        <v>20</v>
      </c>
      <c r="F14" s="26">
        <v>22</v>
      </c>
      <c r="G14" s="20" t="str">
        <f>J12</f>
        <v>MASERAS-SUAREZ</v>
      </c>
      <c r="I14" s="27">
        <f t="shared" si="0"/>
        <v>3</v>
      </c>
      <c r="J14" s="35" t="s">
        <v>12</v>
      </c>
      <c r="K14" s="18">
        <f>(IF(F9&gt;E9,1,IF(F9&lt;E9,0,))+(IF(F11&gt;E11,1,IF(F11&lt;E11,0,))+(IF(F14&gt;E14,1,IF(F14&lt;E14,0,))+(IF(E16&gt;F16,1,IF(E16&lt;F16,0,))))))</f>
        <v>2</v>
      </c>
      <c r="L14" s="18">
        <f>F11+F14+F9+E16</f>
        <v>62</v>
      </c>
      <c r="M14" s="18">
        <f>E11+E14+E9+F16</f>
        <v>67</v>
      </c>
      <c r="N14" s="21">
        <f t="shared" si="1"/>
        <v>0.92537313432835822</v>
      </c>
      <c r="O14" s="21">
        <f t="shared" si="2"/>
        <v>200.92537313432837</v>
      </c>
      <c r="Q14" s="25">
        <v>4</v>
      </c>
      <c r="R14" s="27" t="str">
        <f>IF($K14+$K15+$K13+$K12+K11=10,INDEX(J11:J15,MATCH($Q14,I11:I15,0)),"Pdte")</f>
        <v>SÁNCHEZ-PINA</v>
      </c>
    </row>
    <row r="15" spans="1:18" ht="18.75" x14ac:dyDescent="0.3">
      <c r="A15" s="28">
        <v>0.55208333333333304</v>
      </c>
      <c r="B15" s="18">
        <v>4</v>
      </c>
      <c r="C15" s="20" t="str">
        <f>J12</f>
        <v>MASERAS-SUAREZ</v>
      </c>
      <c r="D15" s="20" t="str">
        <f>J13</f>
        <v>CARBÓ-ERICKSON</v>
      </c>
      <c r="E15" s="26">
        <v>12</v>
      </c>
      <c r="F15" s="26">
        <v>21</v>
      </c>
      <c r="G15" s="20" t="str">
        <f>J11</f>
        <v>SÁNCHEZ-PINA</v>
      </c>
      <c r="I15" s="27">
        <f>RANK(O15,O$11:O$15,0)</f>
        <v>2</v>
      </c>
      <c r="J15" s="37" t="s">
        <v>47</v>
      </c>
      <c r="K15" s="18">
        <f>(IF(F10&gt;E10,1,IF(F10&lt;E10,0,))+(IF(F13&gt;E13,1,IF(F13&lt;E13,0,))+(IF(F16&gt;E16,1,IF(F16&lt;E16,0,))+(IF(F18&gt;E18,1,IF(F18&lt;E18,0,))))))</f>
        <v>2</v>
      </c>
      <c r="L15" s="18">
        <f>F10+F13+F16+F18</f>
        <v>64</v>
      </c>
      <c r="M15" s="18">
        <f>E10+E13+E16+E18</f>
        <v>63</v>
      </c>
      <c r="N15" s="21">
        <f t="shared" si="1"/>
        <v>1.0158730158730158</v>
      </c>
      <c r="O15" s="21">
        <f>IF(N15="Max",500,(K15*100)+N15)</f>
        <v>201.01587301587301</v>
      </c>
      <c r="Q15" s="25">
        <v>5</v>
      </c>
      <c r="R15" s="27" t="str">
        <f>IF($K15+$K14+$K13+$K12+K11=10,INDEX(J11:J15,MATCH($Q15,I11:I15,0)),"Pdte")</f>
        <v>MASERAS-SUAREZ</v>
      </c>
    </row>
    <row r="16" spans="1:18" ht="21.75" customHeight="1" x14ac:dyDescent="0.25">
      <c r="A16" s="28">
        <v>0.56736111111111098</v>
      </c>
      <c r="B16" s="18">
        <v>4</v>
      </c>
      <c r="C16" s="20" t="str">
        <f>J14</f>
        <v>MIRANDA-MAGRI</v>
      </c>
      <c r="D16" s="20" t="str">
        <f>J15</f>
        <v>ALABART-BERNSTORFF</v>
      </c>
      <c r="E16" s="26">
        <v>16</v>
      </c>
      <c r="F16" s="26">
        <v>21</v>
      </c>
      <c r="G16" s="20" t="str">
        <f>J13</f>
        <v>CARBÓ-ERICKSON</v>
      </c>
    </row>
    <row r="17" spans="1:18" ht="21.75" customHeight="1" x14ac:dyDescent="0.25">
      <c r="A17" s="28">
        <v>0.58263888888888904</v>
      </c>
      <c r="B17" s="18">
        <v>4</v>
      </c>
      <c r="C17" s="20" t="str">
        <f>J11</f>
        <v>SÁNCHEZ-PINA</v>
      </c>
      <c r="D17" s="20" t="str">
        <f>J12</f>
        <v>MASERAS-SUAREZ</v>
      </c>
      <c r="E17" s="26">
        <v>21</v>
      </c>
      <c r="F17" s="26">
        <v>2</v>
      </c>
      <c r="G17" s="20" t="str">
        <f>J15</f>
        <v>ALABART-BERNSTORFF</v>
      </c>
      <c r="J17" s="42" t="s">
        <v>49</v>
      </c>
    </row>
    <row r="18" spans="1:18" ht="21.75" customHeight="1" x14ac:dyDescent="0.25">
      <c r="A18" s="28">
        <v>0.59791666666666599</v>
      </c>
      <c r="B18" s="18">
        <v>4</v>
      </c>
      <c r="C18" s="20" t="str">
        <f>J13</f>
        <v>CARBÓ-ERICKSON</v>
      </c>
      <c r="D18" s="20" t="str">
        <f>J15</f>
        <v>ALABART-BERNSTORFF</v>
      </c>
      <c r="E18" s="26">
        <v>21</v>
      </c>
      <c r="F18" s="26">
        <v>9</v>
      </c>
      <c r="G18" s="20" t="str">
        <f>J14</f>
        <v>MIRANDA-MAGRI</v>
      </c>
      <c r="I18" s="31"/>
      <c r="J18" s="41" t="s">
        <v>50</v>
      </c>
      <c r="L18" s="31"/>
    </row>
    <row r="19" spans="1:18" ht="21.75" customHeight="1" x14ac:dyDescent="0.25">
      <c r="F19" s="17"/>
      <c r="G19" s="22"/>
      <c r="J19" s="40" t="s">
        <v>51</v>
      </c>
    </row>
    <row r="20" spans="1:18" ht="21.75" customHeight="1" x14ac:dyDescent="0.25">
      <c r="A20" s="18" t="s">
        <v>36</v>
      </c>
      <c r="B20" s="18" t="s">
        <v>18</v>
      </c>
      <c r="C20" s="18" t="s">
        <v>19</v>
      </c>
      <c r="D20" s="18" t="s">
        <v>20</v>
      </c>
      <c r="E20" s="18" t="s">
        <v>37</v>
      </c>
      <c r="F20" s="18" t="s">
        <v>38</v>
      </c>
      <c r="G20" s="18" t="s">
        <v>22</v>
      </c>
      <c r="J20" s="43" t="s">
        <v>52</v>
      </c>
    </row>
    <row r="21" spans="1:18" ht="21.75" customHeight="1" x14ac:dyDescent="0.25">
      <c r="A21" s="28">
        <v>0.42986111111111103</v>
      </c>
      <c r="B21" s="18">
        <v>4</v>
      </c>
      <c r="C21" s="20" t="str">
        <f>J25</f>
        <v>MERCADER-ANDÍA</v>
      </c>
      <c r="D21" s="20" t="str">
        <f>J26</f>
        <v>GONZÁLEZ-DEVOUGE</v>
      </c>
      <c r="E21" s="26">
        <v>9</v>
      </c>
      <c r="F21" s="26">
        <v>21</v>
      </c>
      <c r="G21" s="20" t="str">
        <f>J23</f>
        <v>PILLACHO-GALCERAN</v>
      </c>
    </row>
    <row r="22" spans="1:18" ht="18.75" x14ac:dyDescent="0.3">
      <c r="A22" s="28">
        <v>0.44513888888888897</v>
      </c>
      <c r="B22" s="18">
        <v>4</v>
      </c>
      <c r="C22" s="20" t="str">
        <f>J23</f>
        <v>PILLACHO-GALCERAN</v>
      </c>
      <c r="D22" s="20" t="str">
        <f>J27</f>
        <v>BRAUTIGAM-CAMAS</v>
      </c>
      <c r="E22" s="26">
        <v>6</v>
      </c>
      <c r="F22" s="26">
        <v>21</v>
      </c>
      <c r="G22" s="20" t="str">
        <f>J24</f>
        <v>PALOMAR-BARREIRO</v>
      </c>
      <c r="I22" s="27" t="s">
        <v>23</v>
      </c>
      <c r="J22" s="30" t="s">
        <v>41</v>
      </c>
      <c r="K22" s="18" t="s">
        <v>24</v>
      </c>
      <c r="L22" s="18" t="s">
        <v>25</v>
      </c>
      <c r="M22" s="18" t="s">
        <v>26</v>
      </c>
      <c r="N22" s="20" t="s">
        <v>30</v>
      </c>
      <c r="O22" s="20" t="s">
        <v>40</v>
      </c>
      <c r="Q22" s="18" t="s">
        <v>29</v>
      </c>
      <c r="R22" s="18" t="s">
        <v>41</v>
      </c>
    </row>
    <row r="23" spans="1:18" ht="18.75" x14ac:dyDescent="0.3">
      <c r="A23" s="28">
        <v>0.49097222222222198</v>
      </c>
      <c r="B23" s="18">
        <v>4</v>
      </c>
      <c r="C23" s="20" t="str">
        <f>J24</f>
        <v>PALOMAR-BARREIRO</v>
      </c>
      <c r="D23" s="20" t="str">
        <f>J26</f>
        <v>GONZÁLEZ-DEVOUGE</v>
      </c>
      <c r="E23" s="26">
        <v>21</v>
      </c>
      <c r="F23" s="26">
        <v>16</v>
      </c>
      <c r="G23" s="20" t="str">
        <f>J25</f>
        <v>MERCADER-ANDÍA</v>
      </c>
      <c r="I23" s="27">
        <f>RANK(O23,O$23:O$27,0)</f>
        <v>4</v>
      </c>
      <c r="J23" s="34" t="s">
        <v>10</v>
      </c>
      <c r="K23" s="18">
        <f>(IF(E22&gt;F22,1,IF(E22&lt;F22,0,))+(IF(E24&gt;F24,1,IF(E24&lt;F24,0,))+(IF(E26&gt;F26,1,IF(E26&lt;F26,0,))+(IF(E29&gt;F29,1,IF(E29&lt;F29,0,))))))</f>
        <v>1</v>
      </c>
      <c r="L23" s="18">
        <f>E22+E24+E26+E29</f>
        <v>58</v>
      </c>
      <c r="M23" s="18">
        <f>F22+F24+F26+F29</f>
        <v>80</v>
      </c>
      <c r="N23" s="21">
        <f>IFERROR(L23/M23,"Max")</f>
        <v>0.72499999999999998</v>
      </c>
      <c r="O23" s="21">
        <f>IF(N23="Max",500,(K23*100)+N23)</f>
        <v>100.72499999999999</v>
      </c>
      <c r="Q23" s="25">
        <v>1</v>
      </c>
      <c r="R23" s="27" t="str">
        <f>IF($K23+$K24+$K25+$K26+K27=10,INDEX(J23:J27,MATCH($Q23,I23:I27,0)),"Pdte")</f>
        <v>BRAUTIGAM-CAMAS</v>
      </c>
    </row>
    <row r="24" spans="1:18" ht="18.75" x14ac:dyDescent="0.3">
      <c r="A24" s="28">
        <v>0.50624999999999998</v>
      </c>
      <c r="B24" s="18">
        <v>4</v>
      </c>
      <c r="C24" s="20" t="str">
        <f>J23</f>
        <v>PILLACHO-GALCERAN</v>
      </c>
      <c r="D24" s="20" t="str">
        <f>J25</f>
        <v>MERCADER-ANDÍA</v>
      </c>
      <c r="E24" s="26">
        <v>21</v>
      </c>
      <c r="F24" s="26">
        <v>17</v>
      </c>
      <c r="G24" s="20" t="str">
        <f>J27</f>
        <v>BRAUTIGAM-CAMAS</v>
      </c>
      <c r="I24" s="27">
        <f t="shared" ref="I24:I26" si="3">RANK(O24,O$23:O$27,0)</f>
        <v>2</v>
      </c>
      <c r="J24" s="34" t="s">
        <v>13</v>
      </c>
      <c r="K24" s="18">
        <f>(IF(E23&gt;F23,1,IF(E23&lt;F23,0,))+(IF(E25&gt;F25,1,IF(E25&lt;F25,0,))+(IF(E27&gt;F27,1,IF(E27&lt;F27,0,))+IF(F29&gt;E29,1,IF(F29&lt;E29,0,)))))</f>
        <v>3</v>
      </c>
      <c r="L24" s="18">
        <f>E23+E25+E27+F29</f>
        <v>72</v>
      </c>
      <c r="M24" s="18">
        <f>F23+F25+F27+E29</f>
        <v>65</v>
      </c>
      <c r="N24" s="21">
        <f t="shared" ref="N24:N27" si="4">IFERROR(L24/M24,"Max")</f>
        <v>1.1076923076923078</v>
      </c>
      <c r="O24" s="21">
        <f t="shared" ref="O24:O27" si="5">IF(N24="Max",500,(K24*100)+N24)</f>
        <v>301.10769230769233</v>
      </c>
      <c r="Q24" s="25">
        <v>2</v>
      </c>
      <c r="R24" s="27" t="str">
        <f>IF($K24+$K25+$K26+$K27+K23=10,INDEX(J23:J27,MATCH($Q24,I23:I27,0)),"Pdte")</f>
        <v>PALOMAR-BARREIRO</v>
      </c>
    </row>
    <row r="25" spans="1:18" ht="18.75" x14ac:dyDescent="0.3">
      <c r="A25" s="28">
        <v>0.55208333333333304</v>
      </c>
      <c r="B25" s="18">
        <v>3</v>
      </c>
      <c r="C25" s="20" t="str">
        <f>J24</f>
        <v>PALOMAR-BARREIRO</v>
      </c>
      <c r="D25" s="20" t="str">
        <f>J27</f>
        <v>BRAUTIGAM-CAMAS</v>
      </c>
      <c r="E25" s="26">
        <v>9</v>
      </c>
      <c r="F25" s="26">
        <v>21</v>
      </c>
      <c r="G25" s="20" t="str">
        <f>J26</f>
        <v>GONZÁLEZ-DEVOUGE</v>
      </c>
      <c r="I25" s="27">
        <f t="shared" si="3"/>
        <v>5</v>
      </c>
      <c r="J25" s="35" t="s">
        <v>2</v>
      </c>
      <c r="K25" s="18">
        <f>(IF(E21&gt;F21,1,IF(E21&lt;F21,0,))+(IF(F24&gt;E24,1,IF(F24&lt;E24,0,))+(IF(F27&gt;E27,1,IF(F27&lt;E27,0,))+(IF(E30&gt;F30,1,IF(E30&lt;F30,0,))))))</f>
        <v>0</v>
      </c>
      <c r="L25" s="18">
        <f>F24+F27+E21+E30</f>
        <v>53</v>
      </c>
      <c r="M25" s="18">
        <f>E24+E27+F21+F30</f>
        <v>84</v>
      </c>
      <c r="N25" s="21">
        <f t="shared" si="4"/>
        <v>0.63095238095238093</v>
      </c>
      <c r="O25" s="21">
        <f t="shared" si="5"/>
        <v>0.63095238095238093</v>
      </c>
      <c r="Q25" s="25">
        <v>3</v>
      </c>
      <c r="R25" s="27" t="str">
        <f>IF($K25+$K26+$K27+$K24+K23=10,INDEX(J23:J27,MATCH($Q25,I23:I27,0)),"Pdte")</f>
        <v>GONZÁLEZ-DEVOUGE</v>
      </c>
    </row>
    <row r="26" spans="1:18" ht="18.75" x14ac:dyDescent="0.3">
      <c r="A26" s="28">
        <v>0.56736111111111098</v>
      </c>
      <c r="B26" s="18">
        <v>3</v>
      </c>
      <c r="C26" s="20" t="str">
        <f>J23</f>
        <v>PILLACHO-GALCERAN</v>
      </c>
      <c r="D26" s="20" t="str">
        <f>J26</f>
        <v>GONZÁLEZ-DEVOUGE</v>
      </c>
      <c r="E26" s="26">
        <v>16</v>
      </c>
      <c r="F26" s="26">
        <v>21</v>
      </c>
      <c r="G26" s="20" t="str">
        <f>J24</f>
        <v>PALOMAR-BARREIRO</v>
      </c>
      <c r="I26" s="27">
        <f t="shared" si="3"/>
        <v>3</v>
      </c>
      <c r="J26" s="35" t="s">
        <v>3</v>
      </c>
      <c r="K26" s="18">
        <f>(IF(F21&gt;E21,1,IF(F21&lt;E21,0,))+(IF(F23&gt;E23,1,IF(F23&lt;E23,0,))+(IF(F26&gt;E26,1,IF(F26&lt;E26,0,))+(IF(E28&gt;F28,1,IF(E28&lt;F28,0,))))))</f>
        <v>2</v>
      </c>
      <c r="L26" s="18">
        <f>F23+F26+F21+E28</f>
        <v>71</v>
      </c>
      <c r="M26" s="18">
        <f>E23+E26+E21+F28</f>
        <v>67</v>
      </c>
      <c r="N26" s="21">
        <f t="shared" si="4"/>
        <v>1.0597014925373134</v>
      </c>
      <c r="O26" s="21">
        <f t="shared" si="5"/>
        <v>201.0597014925373</v>
      </c>
      <c r="Q26" s="25">
        <v>4</v>
      </c>
      <c r="R26" s="27" t="str">
        <f>IF($K26+$K27+$K25+$K24+K23=10,INDEX(J23:J27,MATCH($Q26,I23:I27,0)),"Pdte")</f>
        <v>PILLACHO-GALCERAN</v>
      </c>
    </row>
    <row r="27" spans="1:18" ht="18.75" x14ac:dyDescent="0.3">
      <c r="A27" s="28">
        <v>0.58263888888888904</v>
      </c>
      <c r="B27" s="18">
        <v>3</v>
      </c>
      <c r="C27" s="20" t="str">
        <f>J24</f>
        <v>PALOMAR-BARREIRO</v>
      </c>
      <c r="D27" s="20" t="str">
        <f>J25</f>
        <v>MERCADER-ANDÍA</v>
      </c>
      <c r="E27" s="26">
        <v>21</v>
      </c>
      <c r="F27" s="26">
        <v>13</v>
      </c>
      <c r="G27" s="20" t="str">
        <f>J23</f>
        <v>PILLACHO-GALCERAN</v>
      </c>
      <c r="I27" s="27">
        <f>RANK(O27,O$23:O$27,0)</f>
        <v>1</v>
      </c>
      <c r="J27" s="37" t="s">
        <v>0</v>
      </c>
      <c r="K27" s="18">
        <f>(IF(F22&gt;E22,1,IF(F22&lt;E22,0,))+(IF(F25&gt;E25,1,IF(F25&lt;E25,0,))+(IF(F28&gt;E28,1,IF(F28&lt;E28,0,))+(IF(F30&gt;E30,1,IF(F30&lt;E30,0,))))))</f>
        <v>4</v>
      </c>
      <c r="L27" s="18">
        <f>F22+F25+F28+F30</f>
        <v>84</v>
      </c>
      <c r="M27" s="18">
        <f>E22+E25+E28+E30</f>
        <v>42</v>
      </c>
      <c r="N27" s="21">
        <f t="shared" si="4"/>
        <v>2</v>
      </c>
      <c r="O27" s="21">
        <f t="shared" si="5"/>
        <v>402</v>
      </c>
      <c r="Q27" s="25">
        <v>5</v>
      </c>
      <c r="R27" s="27" t="str">
        <f>IF($K27+$K26+$K25+$K24+K23=10,INDEX(J23:J27,MATCH($Q27,I23:I27,0)),"Pdte")</f>
        <v>MERCADER-ANDÍA</v>
      </c>
    </row>
    <row r="28" spans="1:18" ht="21.75" customHeight="1" x14ac:dyDescent="0.25">
      <c r="A28" s="28">
        <v>0.59791666666666599</v>
      </c>
      <c r="B28" s="18">
        <v>3</v>
      </c>
      <c r="C28" s="20" t="str">
        <f>J26</f>
        <v>GONZÁLEZ-DEVOUGE</v>
      </c>
      <c r="D28" s="20" t="str">
        <f>J27</f>
        <v>BRAUTIGAM-CAMAS</v>
      </c>
      <c r="E28" s="26">
        <v>13</v>
      </c>
      <c r="F28" s="26">
        <v>21</v>
      </c>
      <c r="G28" s="20" t="str">
        <f>J25</f>
        <v>MERCADER-ANDÍA</v>
      </c>
    </row>
    <row r="29" spans="1:18" ht="21.75" customHeight="1" x14ac:dyDescent="0.25">
      <c r="A29" s="28">
        <v>0.61319444444444404</v>
      </c>
      <c r="B29" s="18">
        <v>3</v>
      </c>
      <c r="C29" s="20" t="str">
        <f>J23</f>
        <v>PILLACHO-GALCERAN</v>
      </c>
      <c r="D29" s="20" t="str">
        <f>J24</f>
        <v>PALOMAR-BARREIRO</v>
      </c>
      <c r="E29" s="26">
        <v>15</v>
      </c>
      <c r="F29" s="26">
        <v>21</v>
      </c>
      <c r="G29" s="20" t="str">
        <f>J27</f>
        <v>BRAUTIGAM-CAMAS</v>
      </c>
    </row>
    <row r="30" spans="1:18" ht="21.75" customHeight="1" x14ac:dyDescent="0.25">
      <c r="A30" s="28">
        <v>0.61319444444444449</v>
      </c>
      <c r="B30" s="18">
        <v>3</v>
      </c>
      <c r="C30" s="20" t="str">
        <f>J25</f>
        <v>MERCADER-ANDÍA</v>
      </c>
      <c r="D30" s="20" t="str">
        <f>J27</f>
        <v>BRAUTIGAM-CAMAS</v>
      </c>
      <c r="E30" s="26">
        <v>14</v>
      </c>
      <c r="F30" s="26">
        <v>21</v>
      </c>
      <c r="G30" s="20" t="str">
        <f>J26</f>
        <v>GONZÁLEZ-DEVOUGE</v>
      </c>
      <c r="I30" s="31"/>
      <c r="L30" s="31"/>
    </row>
    <row r="31" spans="1:18" ht="21.75" customHeight="1" x14ac:dyDescent="0.25">
      <c r="F31" s="17"/>
      <c r="G31" s="22"/>
    </row>
    <row r="32" spans="1:18" ht="21.75" customHeight="1" x14ac:dyDescent="0.25">
      <c r="A32" s="28" t="s">
        <v>43</v>
      </c>
      <c r="B32" s="18">
        <v>3</v>
      </c>
      <c r="C32" s="26" t="s">
        <v>1</v>
      </c>
      <c r="D32" s="26" t="s">
        <v>0</v>
      </c>
      <c r="E32" s="26">
        <v>21</v>
      </c>
      <c r="F32" s="26">
        <v>8</v>
      </c>
      <c r="G32" s="26" t="s">
        <v>48</v>
      </c>
      <c r="I32" s="31"/>
      <c r="L32" s="31"/>
    </row>
    <row r="47" spans="9:9" x14ac:dyDescent="0.25">
      <c r="I47" s="12"/>
    </row>
    <row r="48" spans="9:9" x14ac:dyDescent="0.25">
      <c r="I48" s="12"/>
    </row>
  </sheetData>
  <mergeCells count="1">
    <mergeCell ref="A1:G6"/>
  </mergeCells>
  <conditionalFormatting sqref="R11">
    <cfRule type="duplicateValues" dxfId="3" priority="4"/>
  </conditionalFormatting>
  <conditionalFormatting sqref="R12:R15">
    <cfRule type="duplicateValues" dxfId="2" priority="3"/>
  </conditionalFormatting>
  <conditionalFormatting sqref="R23">
    <cfRule type="duplicateValues" dxfId="1" priority="2"/>
  </conditionalFormatting>
  <conditionalFormatting sqref="R24:R27">
    <cfRule type="duplicateValues" dxfId="0" priority="1"/>
  </conditionalFormatting>
  <pageMargins left="0.7" right="0.7" top="0.75" bottom="0.75" header="0.3" footer="0.3"/>
  <pageSetup paperSize="9"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6B9662FACFB44795CD38E22AA1C164" ma:contentTypeVersion="12" ma:contentTypeDescription="Crear nuevo documento." ma:contentTypeScope="" ma:versionID="cd4c1cd7106acb324ec7f30b4022e6b8">
  <xsd:schema xmlns:xsd="http://www.w3.org/2001/XMLSchema" xmlns:xs="http://www.w3.org/2001/XMLSchema" xmlns:p="http://schemas.microsoft.com/office/2006/metadata/properties" xmlns:ns3="2feb3fa4-7f11-4806-9ec3-c839cb2d87a3" xmlns:ns4="432bccbf-364a-4aed-91b1-0523cb563def" targetNamespace="http://schemas.microsoft.com/office/2006/metadata/properties" ma:root="true" ma:fieldsID="537dfffecfa0ddda664c349e3db496fa" ns3:_="" ns4:_="">
    <xsd:import namespace="2feb3fa4-7f11-4806-9ec3-c839cb2d87a3"/>
    <xsd:import namespace="432bccbf-364a-4aed-91b1-0523cb563d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3fa4-7f11-4806-9ec3-c839cb2d8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bccbf-364a-4aed-91b1-0523cb56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B3C0A9-8C7A-4712-95FB-3BF5E3C24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b3fa4-7f11-4806-9ec3-c839cb2d87a3"/>
    <ds:schemaRef ds:uri="432bccbf-364a-4aed-91b1-0523cb563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21652B-4D00-4157-95CD-32364E600C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88A53A-0818-4692-AD60-527E268245C3}">
  <ds:schemaRefs>
    <ds:schemaRef ds:uri="http://schemas.microsoft.com/office/2006/metadata/properties"/>
    <ds:schemaRef ds:uri="432bccbf-364a-4aed-91b1-0523cb563de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2feb3fa4-7f11-4806-9ec3-c839cb2d87a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Noies</vt:lpstr>
      <vt:lpstr>Nois</vt:lpstr>
      <vt:lpstr>Noies!Área_de_impresión</vt:lpstr>
      <vt:lpstr>Nois!Área_de_impresión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Aitor Pinol</dc:creator>
  <cp:lastModifiedBy>Volei Platja</cp:lastModifiedBy>
  <cp:lastPrinted>2021-11-12T16:26:49Z</cp:lastPrinted>
  <dcterms:created xsi:type="dcterms:W3CDTF">2021-11-11T10:27:40Z</dcterms:created>
  <dcterms:modified xsi:type="dcterms:W3CDTF">2021-12-01T17:16:38Z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0x010100486B9662FACFB44795CD38E22AA1C164</vt:lpwstr>
  </property>
</Properties>
</file>